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0\Soutěže 2020\5-Sečkařová 2020\Údržba a oprava výměnných dílů zabezpečovacího zařízení v obvodu SSZT 2020 - 2023 včetně dvouletých revizí PZZ VUD u OŘ Brno\ZD\Příloha č.1\"/>
    </mc:Choice>
  </mc:AlternateContent>
  <bookViews>
    <workbookView xWindow="0" yWindow="0" windowWidth="28800" windowHeight="12315" activeTab="1"/>
  </bookViews>
  <sheets>
    <sheet name="Rekapitulace stavby" sheetId="1" r:id="rId1"/>
    <sheet name="PS 01 - Výměnné díly" sheetId="2" r:id="rId2"/>
    <sheet name="PS 02 - Komplexní prohlíd..." sheetId="3" r:id="rId3"/>
    <sheet name="PS 03 - Náhradní díly" sheetId="4" r:id="rId4"/>
  </sheets>
  <definedNames>
    <definedName name="_xlnm._FilterDatabase" localSheetId="1" hidden="1">'PS 01 - Výměnné díly'!$C$126:$L$576</definedName>
    <definedName name="_xlnm._FilterDatabase" localSheetId="2" hidden="1">'PS 02 - Komplexní prohlíd...'!$C$126:$L$134</definedName>
    <definedName name="_xlnm._FilterDatabase" localSheetId="3" hidden="1">'PS 03 - Náhradní díly'!$C$125:$L$262</definedName>
    <definedName name="_xlnm.Print_Titles" localSheetId="1">'PS 01 - Výměnné díly'!$126:$126</definedName>
    <definedName name="_xlnm.Print_Titles" localSheetId="2">'PS 02 - Komplexní prohlíd...'!$126:$126</definedName>
    <definedName name="_xlnm.Print_Titles" localSheetId="3">'PS 03 - Náhradní díly'!$125:$125</definedName>
    <definedName name="_xlnm.Print_Titles" localSheetId="0">'Rekapitulace stavby'!$92:$92</definedName>
    <definedName name="_xlnm.Print_Area" localSheetId="1">'PS 01 - Výměnné díly'!$C$4:$K$76,'PS 01 - Výměnné díly'!$C$82:$K$108,'PS 01 - Výměnné díly'!$C$114:$L$576</definedName>
    <definedName name="_xlnm.Print_Area" localSheetId="2">'PS 02 - Komplexní prohlíd...'!$C$4:$K$76,'PS 02 - Komplexní prohlíd...'!$C$82:$K$108,'PS 02 - Komplexní prohlíd...'!$C$114:$L$134</definedName>
    <definedName name="_xlnm.Print_Area" localSheetId="3">'PS 03 - Náhradní díly'!$C$4:$K$76,'PS 03 - Náhradní díly'!$C$82:$K$107,'PS 03 - Náhradní díly'!$C$113:$L$262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K41" i="4" l="1"/>
  <c r="K40" i="4"/>
  <c r="BA97" i="1"/>
  <c r="K39" i="4"/>
  <c r="AZ97" i="1" s="1"/>
  <c r="BI261" i="4"/>
  <c r="BH261" i="4"/>
  <c r="BG261" i="4"/>
  <c r="BF261" i="4"/>
  <c r="X261" i="4"/>
  <c r="V261" i="4"/>
  <c r="T261" i="4"/>
  <c r="P261" i="4"/>
  <c r="BI259" i="4"/>
  <c r="BH259" i="4"/>
  <c r="BG259" i="4"/>
  <c r="BF259" i="4"/>
  <c r="X259" i="4"/>
  <c r="V259" i="4"/>
  <c r="T259" i="4"/>
  <c r="P259" i="4"/>
  <c r="BI257" i="4"/>
  <c r="BH257" i="4"/>
  <c r="BG257" i="4"/>
  <c r="BF257" i="4"/>
  <c r="X257" i="4"/>
  <c r="V257" i="4"/>
  <c r="T257" i="4"/>
  <c r="P257" i="4"/>
  <c r="BI255" i="4"/>
  <c r="BH255" i="4"/>
  <c r="BG255" i="4"/>
  <c r="BF255" i="4"/>
  <c r="X255" i="4"/>
  <c r="V255" i="4"/>
  <c r="T255" i="4"/>
  <c r="P255" i="4"/>
  <c r="BI253" i="4"/>
  <c r="BH253" i="4"/>
  <c r="BG253" i="4"/>
  <c r="BF253" i="4"/>
  <c r="X253" i="4"/>
  <c r="V253" i="4"/>
  <c r="T253" i="4"/>
  <c r="P253" i="4"/>
  <c r="BI251" i="4"/>
  <c r="BH251" i="4"/>
  <c r="BG251" i="4"/>
  <c r="BF251" i="4"/>
  <c r="X251" i="4"/>
  <c r="V251" i="4"/>
  <c r="T251" i="4"/>
  <c r="P251" i="4"/>
  <c r="BI249" i="4"/>
  <c r="BH249" i="4"/>
  <c r="BG249" i="4"/>
  <c r="BF249" i="4"/>
  <c r="X249" i="4"/>
  <c r="V249" i="4"/>
  <c r="T249" i="4"/>
  <c r="P249" i="4"/>
  <c r="BI247" i="4"/>
  <c r="BH247" i="4"/>
  <c r="BG247" i="4"/>
  <c r="BF247" i="4"/>
  <c r="X247" i="4"/>
  <c r="V247" i="4"/>
  <c r="T247" i="4"/>
  <c r="P247" i="4"/>
  <c r="BI245" i="4"/>
  <c r="BH245" i="4"/>
  <c r="BG245" i="4"/>
  <c r="BF245" i="4"/>
  <c r="X245" i="4"/>
  <c r="V245" i="4"/>
  <c r="T245" i="4"/>
  <c r="P245" i="4"/>
  <c r="BI243" i="4"/>
  <c r="BH243" i="4"/>
  <c r="BG243" i="4"/>
  <c r="BF243" i="4"/>
  <c r="X243" i="4"/>
  <c r="V243" i="4"/>
  <c r="T243" i="4"/>
  <c r="P243" i="4"/>
  <c r="BI241" i="4"/>
  <c r="BH241" i="4"/>
  <c r="BG241" i="4"/>
  <c r="BF241" i="4"/>
  <c r="X241" i="4"/>
  <c r="V241" i="4"/>
  <c r="T241" i="4"/>
  <c r="P241" i="4"/>
  <c r="BI239" i="4"/>
  <c r="BH239" i="4"/>
  <c r="BG239" i="4"/>
  <c r="BF239" i="4"/>
  <c r="X239" i="4"/>
  <c r="V239" i="4"/>
  <c r="T239" i="4"/>
  <c r="P239" i="4"/>
  <c r="BI237" i="4"/>
  <c r="BH237" i="4"/>
  <c r="BG237" i="4"/>
  <c r="BF237" i="4"/>
  <c r="X237" i="4"/>
  <c r="V237" i="4"/>
  <c r="T237" i="4"/>
  <c r="P237" i="4"/>
  <c r="BI235" i="4"/>
  <c r="BH235" i="4"/>
  <c r="BG235" i="4"/>
  <c r="BF235" i="4"/>
  <c r="X235" i="4"/>
  <c r="V235" i="4"/>
  <c r="T235" i="4"/>
  <c r="P235" i="4"/>
  <c r="BI233" i="4"/>
  <c r="BH233" i="4"/>
  <c r="BG233" i="4"/>
  <c r="BF233" i="4"/>
  <c r="X233" i="4"/>
  <c r="V233" i="4"/>
  <c r="T233" i="4"/>
  <c r="P233" i="4"/>
  <c r="BI231" i="4"/>
  <c r="BH231" i="4"/>
  <c r="BG231" i="4"/>
  <c r="BF231" i="4"/>
  <c r="X231" i="4"/>
  <c r="V231" i="4"/>
  <c r="T231" i="4"/>
  <c r="P231" i="4"/>
  <c r="BI229" i="4"/>
  <c r="BH229" i="4"/>
  <c r="BG229" i="4"/>
  <c r="BF229" i="4"/>
  <c r="X229" i="4"/>
  <c r="V229" i="4"/>
  <c r="T229" i="4"/>
  <c r="P229" i="4"/>
  <c r="BI227" i="4"/>
  <c r="BH227" i="4"/>
  <c r="BG227" i="4"/>
  <c r="BF227" i="4"/>
  <c r="X227" i="4"/>
  <c r="V227" i="4"/>
  <c r="T227" i="4"/>
  <c r="P227" i="4"/>
  <c r="BI225" i="4"/>
  <c r="BH225" i="4"/>
  <c r="BG225" i="4"/>
  <c r="BF225" i="4"/>
  <c r="X225" i="4"/>
  <c r="V225" i="4"/>
  <c r="T225" i="4"/>
  <c r="P225" i="4"/>
  <c r="BI223" i="4"/>
  <c r="BH223" i="4"/>
  <c r="BG223" i="4"/>
  <c r="BF223" i="4"/>
  <c r="X223" i="4"/>
  <c r="V223" i="4"/>
  <c r="T223" i="4"/>
  <c r="P223" i="4"/>
  <c r="BI221" i="4"/>
  <c r="BH221" i="4"/>
  <c r="BG221" i="4"/>
  <c r="BF221" i="4"/>
  <c r="X221" i="4"/>
  <c r="V221" i="4"/>
  <c r="T221" i="4"/>
  <c r="P221" i="4"/>
  <c r="BI219" i="4"/>
  <c r="BH219" i="4"/>
  <c r="BG219" i="4"/>
  <c r="BF219" i="4"/>
  <c r="X219" i="4"/>
  <c r="V219" i="4"/>
  <c r="T219" i="4"/>
  <c r="P219" i="4"/>
  <c r="BI217" i="4"/>
  <c r="BH217" i="4"/>
  <c r="BG217" i="4"/>
  <c r="BF217" i="4"/>
  <c r="X217" i="4"/>
  <c r="V217" i="4"/>
  <c r="T217" i="4"/>
  <c r="P217" i="4"/>
  <c r="BI215" i="4"/>
  <c r="BH215" i="4"/>
  <c r="BG215" i="4"/>
  <c r="BF215" i="4"/>
  <c r="X215" i="4"/>
  <c r="V215" i="4"/>
  <c r="T215" i="4"/>
  <c r="P215" i="4"/>
  <c r="BI213" i="4"/>
  <c r="BH213" i="4"/>
  <c r="BG213" i="4"/>
  <c r="BF213" i="4"/>
  <c r="X213" i="4"/>
  <c r="V213" i="4"/>
  <c r="T213" i="4"/>
  <c r="P213" i="4"/>
  <c r="BI211" i="4"/>
  <c r="BH211" i="4"/>
  <c r="BG211" i="4"/>
  <c r="BF211" i="4"/>
  <c r="X211" i="4"/>
  <c r="V211" i="4"/>
  <c r="T211" i="4"/>
  <c r="P211" i="4"/>
  <c r="BI209" i="4"/>
  <c r="BH209" i="4"/>
  <c r="BG209" i="4"/>
  <c r="BF209" i="4"/>
  <c r="X209" i="4"/>
  <c r="V209" i="4"/>
  <c r="T209" i="4"/>
  <c r="P209" i="4"/>
  <c r="BI207" i="4"/>
  <c r="BH207" i="4"/>
  <c r="BG207" i="4"/>
  <c r="BF207" i="4"/>
  <c r="X207" i="4"/>
  <c r="V207" i="4"/>
  <c r="T207" i="4"/>
  <c r="P207" i="4"/>
  <c r="BI205" i="4"/>
  <c r="BH205" i="4"/>
  <c r="BG205" i="4"/>
  <c r="BF205" i="4"/>
  <c r="X205" i="4"/>
  <c r="V205" i="4"/>
  <c r="T205" i="4"/>
  <c r="P205" i="4"/>
  <c r="BI203" i="4"/>
  <c r="BH203" i="4"/>
  <c r="BG203" i="4"/>
  <c r="BF203" i="4"/>
  <c r="X203" i="4"/>
  <c r="V203" i="4"/>
  <c r="T203" i="4"/>
  <c r="P203" i="4"/>
  <c r="BI201" i="4"/>
  <c r="BH201" i="4"/>
  <c r="BG201" i="4"/>
  <c r="BF201" i="4"/>
  <c r="X201" i="4"/>
  <c r="V201" i="4"/>
  <c r="T201" i="4"/>
  <c r="P201" i="4"/>
  <c r="BI199" i="4"/>
  <c r="BH199" i="4"/>
  <c r="BG199" i="4"/>
  <c r="BF199" i="4"/>
  <c r="X199" i="4"/>
  <c r="V199" i="4"/>
  <c r="T199" i="4"/>
  <c r="P199" i="4"/>
  <c r="BI197" i="4"/>
  <c r="BH197" i="4"/>
  <c r="BG197" i="4"/>
  <c r="BF197" i="4"/>
  <c r="X197" i="4"/>
  <c r="V197" i="4"/>
  <c r="T197" i="4"/>
  <c r="P197" i="4"/>
  <c r="BI195" i="4"/>
  <c r="BH195" i="4"/>
  <c r="BG195" i="4"/>
  <c r="BF195" i="4"/>
  <c r="X195" i="4"/>
  <c r="V195" i="4"/>
  <c r="T195" i="4"/>
  <c r="P195" i="4"/>
  <c r="BI193" i="4"/>
  <c r="BH193" i="4"/>
  <c r="BG193" i="4"/>
  <c r="BF193" i="4"/>
  <c r="X193" i="4"/>
  <c r="V193" i="4"/>
  <c r="T193" i="4"/>
  <c r="P193" i="4"/>
  <c r="BI191" i="4"/>
  <c r="BH191" i="4"/>
  <c r="BG191" i="4"/>
  <c r="BF191" i="4"/>
  <c r="X191" i="4"/>
  <c r="V191" i="4"/>
  <c r="T191" i="4"/>
  <c r="P191" i="4"/>
  <c r="BI189" i="4"/>
  <c r="BH189" i="4"/>
  <c r="BG189" i="4"/>
  <c r="BF189" i="4"/>
  <c r="X189" i="4"/>
  <c r="V189" i="4"/>
  <c r="T189" i="4"/>
  <c r="P189" i="4"/>
  <c r="BI187" i="4"/>
  <c r="BH187" i="4"/>
  <c r="BG187" i="4"/>
  <c r="BF187" i="4"/>
  <c r="X187" i="4"/>
  <c r="V187" i="4"/>
  <c r="T187" i="4"/>
  <c r="P187" i="4"/>
  <c r="BI185" i="4"/>
  <c r="BH185" i="4"/>
  <c r="BG185" i="4"/>
  <c r="BF185" i="4"/>
  <c r="X185" i="4"/>
  <c r="V185" i="4"/>
  <c r="T185" i="4"/>
  <c r="P185" i="4"/>
  <c r="BI183" i="4"/>
  <c r="BH183" i="4"/>
  <c r="BG183" i="4"/>
  <c r="BF183" i="4"/>
  <c r="X183" i="4"/>
  <c r="V183" i="4"/>
  <c r="T183" i="4"/>
  <c r="P183" i="4"/>
  <c r="BI181" i="4"/>
  <c r="BH181" i="4"/>
  <c r="BG181" i="4"/>
  <c r="BF181" i="4"/>
  <c r="X181" i="4"/>
  <c r="V181" i="4"/>
  <c r="T181" i="4"/>
  <c r="P181" i="4"/>
  <c r="BI179" i="4"/>
  <c r="BH179" i="4"/>
  <c r="BG179" i="4"/>
  <c r="BF179" i="4"/>
  <c r="X179" i="4"/>
  <c r="V179" i="4"/>
  <c r="T179" i="4"/>
  <c r="P179" i="4"/>
  <c r="BI177" i="4"/>
  <c r="BH177" i="4"/>
  <c r="BG177" i="4"/>
  <c r="BF177" i="4"/>
  <c r="X177" i="4"/>
  <c r="V177" i="4"/>
  <c r="T177" i="4"/>
  <c r="P177" i="4"/>
  <c r="BI175" i="4"/>
  <c r="BH175" i="4"/>
  <c r="BG175" i="4"/>
  <c r="BF175" i="4"/>
  <c r="X175" i="4"/>
  <c r="V175" i="4"/>
  <c r="T175" i="4"/>
  <c r="P175" i="4"/>
  <c r="BI173" i="4"/>
  <c r="BH173" i="4"/>
  <c r="BG173" i="4"/>
  <c r="BF173" i="4"/>
  <c r="X173" i="4"/>
  <c r="V173" i="4"/>
  <c r="T173" i="4"/>
  <c r="P173" i="4"/>
  <c r="BI171" i="4"/>
  <c r="BH171" i="4"/>
  <c r="BG171" i="4"/>
  <c r="BF171" i="4"/>
  <c r="X171" i="4"/>
  <c r="V171" i="4"/>
  <c r="T171" i="4"/>
  <c r="P171" i="4"/>
  <c r="BI169" i="4"/>
  <c r="BH169" i="4"/>
  <c r="BG169" i="4"/>
  <c r="BF169" i="4"/>
  <c r="X169" i="4"/>
  <c r="V169" i="4"/>
  <c r="T169" i="4"/>
  <c r="P169" i="4"/>
  <c r="BI167" i="4"/>
  <c r="BH167" i="4"/>
  <c r="BG167" i="4"/>
  <c r="BF167" i="4"/>
  <c r="X167" i="4"/>
  <c r="V167" i="4"/>
  <c r="T167" i="4"/>
  <c r="P167" i="4"/>
  <c r="BI165" i="4"/>
  <c r="BH165" i="4"/>
  <c r="BG165" i="4"/>
  <c r="BF165" i="4"/>
  <c r="X165" i="4"/>
  <c r="V165" i="4"/>
  <c r="T165" i="4"/>
  <c r="P165" i="4"/>
  <c r="BI163" i="4"/>
  <c r="BH163" i="4"/>
  <c r="BG163" i="4"/>
  <c r="BF163" i="4"/>
  <c r="X163" i="4"/>
  <c r="V163" i="4"/>
  <c r="T163" i="4"/>
  <c r="P163" i="4"/>
  <c r="BI161" i="4"/>
  <c r="BH161" i="4"/>
  <c r="BG161" i="4"/>
  <c r="BF161" i="4"/>
  <c r="X161" i="4"/>
  <c r="V161" i="4"/>
  <c r="T161" i="4"/>
  <c r="P161" i="4"/>
  <c r="BI159" i="4"/>
  <c r="BH159" i="4"/>
  <c r="BG159" i="4"/>
  <c r="BF159" i="4"/>
  <c r="X159" i="4"/>
  <c r="V159" i="4"/>
  <c r="T159" i="4"/>
  <c r="P159" i="4"/>
  <c r="BI157" i="4"/>
  <c r="BH157" i="4"/>
  <c r="BG157" i="4"/>
  <c r="BF157" i="4"/>
  <c r="X157" i="4"/>
  <c r="V157" i="4"/>
  <c r="T157" i="4"/>
  <c r="P157" i="4"/>
  <c r="BI155" i="4"/>
  <c r="BH155" i="4"/>
  <c r="BG155" i="4"/>
  <c r="BF155" i="4"/>
  <c r="X155" i="4"/>
  <c r="V155" i="4"/>
  <c r="T155" i="4"/>
  <c r="P155" i="4"/>
  <c r="BI153" i="4"/>
  <c r="BH153" i="4"/>
  <c r="BG153" i="4"/>
  <c r="BF153" i="4"/>
  <c r="X153" i="4"/>
  <c r="V153" i="4"/>
  <c r="T153" i="4"/>
  <c r="P153" i="4"/>
  <c r="BI151" i="4"/>
  <c r="BH151" i="4"/>
  <c r="BG151" i="4"/>
  <c r="BF151" i="4"/>
  <c r="X151" i="4"/>
  <c r="V151" i="4"/>
  <c r="T151" i="4"/>
  <c r="P151" i="4"/>
  <c r="BI149" i="4"/>
  <c r="BH149" i="4"/>
  <c r="BG149" i="4"/>
  <c r="BF149" i="4"/>
  <c r="X149" i="4"/>
  <c r="V149" i="4"/>
  <c r="T149" i="4"/>
  <c r="P149" i="4"/>
  <c r="BI147" i="4"/>
  <c r="BH147" i="4"/>
  <c r="BG147" i="4"/>
  <c r="BF147" i="4"/>
  <c r="X147" i="4"/>
  <c r="V147" i="4"/>
  <c r="T147" i="4"/>
  <c r="P147" i="4"/>
  <c r="BI145" i="4"/>
  <c r="BH145" i="4"/>
  <c r="BG145" i="4"/>
  <c r="BF145" i="4"/>
  <c r="X145" i="4"/>
  <c r="V145" i="4"/>
  <c r="T145" i="4"/>
  <c r="P145" i="4"/>
  <c r="BI143" i="4"/>
  <c r="BH143" i="4"/>
  <c r="BG143" i="4"/>
  <c r="BF143" i="4"/>
  <c r="X143" i="4"/>
  <c r="V143" i="4"/>
  <c r="T143" i="4"/>
  <c r="P143" i="4"/>
  <c r="BI141" i="4"/>
  <c r="BH141" i="4"/>
  <c r="BG141" i="4"/>
  <c r="BF141" i="4"/>
  <c r="X141" i="4"/>
  <c r="V141" i="4"/>
  <c r="T141" i="4"/>
  <c r="P141" i="4"/>
  <c r="BI139" i="4"/>
  <c r="BH139" i="4"/>
  <c r="BG139" i="4"/>
  <c r="BF139" i="4"/>
  <c r="X139" i="4"/>
  <c r="V139" i="4"/>
  <c r="T139" i="4"/>
  <c r="P139" i="4"/>
  <c r="BI137" i="4"/>
  <c r="BH137" i="4"/>
  <c r="BG137" i="4"/>
  <c r="BF137" i="4"/>
  <c r="X137" i="4"/>
  <c r="V137" i="4"/>
  <c r="T137" i="4"/>
  <c r="P137" i="4"/>
  <c r="BI135" i="4"/>
  <c r="BH135" i="4"/>
  <c r="BG135" i="4"/>
  <c r="BF135" i="4"/>
  <c r="X135" i="4"/>
  <c r="V135" i="4"/>
  <c r="T135" i="4"/>
  <c r="P135" i="4"/>
  <c r="BI133" i="4"/>
  <c r="BH133" i="4"/>
  <c r="BG133" i="4"/>
  <c r="BF133" i="4"/>
  <c r="X133" i="4"/>
  <c r="V133" i="4"/>
  <c r="T133" i="4"/>
  <c r="P133" i="4"/>
  <c r="BI131" i="4"/>
  <c r="BH131" i="4"/>
  <c r="BG131" i="4"/>
  <c r="BF131" i="4"/>
  <c r="X131" i="4"/>
  <c r="V131" i="4"/>
  <c r="T131" i="4"/>
  <c r="P131" i="4"/>
  <c r="BI129" i="4"/>
  <c r="BH129" i="4"/>
  <c r="BG129" i="4"/>
  <c r="BF129" i="4"/>
  <c r="X129" i="4"/>
  <c r="V129" i="4"/>
  <c r="T129" i="4"/>
  <c r="P129" i="4"/>
  <c r="BI127" i="4"/>
  <c r="BH127" i="4"/>
  <c r="BG127" i="4"/>
  <c r="BF127" i="4"/>
  <c r="X127" i="4"/>
  <c r="V127" i="4"/>
  <c r="T127" i="4"/>
  <c r="P127" i="4"/>
  <c r="F120" i="4"/>
  <c r="E118" i="4"/>
  <c r="BI105" i="4"/>
  <c r="BH105" i="4"/>
  <c r="BG105" i="4"/>
  <c r="BF105" i="4"/>
  <c r="BI104" i="4"/>
  <c r="BH104" i="4"/>
  <c r="BG104" i="4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BI101" i="4"/>
  <c r="BH101" i="4"/>
  <c r="BG101" i="4"/>
  <c r="BF101" i="4"/>
  <c r="BE101" i="4"/>
  <c r="BI100" i="4"/>
  <c r="BH100" i="4"/>
  <c r="BG100" i="4"/>
  <c r="BF100" i="4"/>
  <c r="BE100" i="4"/>
  <c r="F89" i="4"/>
  <c r="E87" i="4"/>
  <c r="J24" i="4"/>
  <c r="E24" i="4"/>
  <c r="J123" i="4" s="1"/>
  <c r="J23" i="4"/>
  <c r="J21" i="4"/>
  <c r="E21" i="4"/>
  <c r="J122" i="4" s="1"/>
  <c r="J20" i="4"/>
  <c r="J18" i="4"/>
  <c r="E18" i="4"/>
  <c r="F92" i="4" s="1"/>
  <c r="J17" i="4"/>
  <c r="J15" i="4"/>
  <c r="E15" i="4"/>
  <c r="F91" i="4" s="1"/>
  <c r="J14" i="4"/>
  <c r="J12" i="4"/>
  <c r="J120" i="4"/>
  <c r="E7" i="4"/>
  <c r="E116" i="4"/>
  <c r="K41" i="3"/>
  <c r="K40" i="3"/>
  <c r="BA96" i="1" s="1"/>
  <c r="K39" i="3"/>
  <c r="AZ96" i="1"/>
  <c r="BI133" i="3"/>
  <c r="BH133" i="3"/>
  <c r="BG133" i="3"/>
  <c r="BF133" i="3"/>
  <c r="X133" i="3"/>
  <c r="V133" i="3"/>
  <c r="T133" i="3"/>
  <c r="P133" i="3"/>
  <c r="BI131" i="3"/>
  <c r="BH131" i="3"/>
  <c r="BG131" i="3"/>
  <c r="BF131" i="3"/>
  <c r="X131" i="3"/>
  <c r="V131" i="3"/>
  <c r="T131" i="3"/>
  <c r="P131" i="3"/>
  <c r="BK131" i="3" s="1"/>
  <c r="BI129" i="3"/>
  <c r="BH129" i="3"/>
  <c r="BG129" i="3"/>
  <c r="BF129" i="3"/>
  <c r="X129" i="3"/>
  <c r="V129" i="3"/>
  <c r="T129" i="3"/>
  <c r="P129" i="3"/>
  <c r="K129" i="3" s="1"/>
  <c r="BE129" i="3" s="1"/>
  <c r="F121" i="3"/>
  <c r="E119" i="3"/>
  <c r="BI106" i="3"/>
  <c r="BH106" i="3"/>
  <c r="BG106" i="3"/>
  <c r="BF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BI102" i="3"/>
  <c r="BH102" i="3"/>
  <c r="BG102" i="3"/>
  <c r="BF102" i="3"/>
  <c r="BE102" i="3"/>
  <c r="BI101" i="3"/>
  <c r="BH101" i="3"/>
  <c r="BG101" i="3"/>
  <c r="BF101" i="3"/>
  <c r="BE101" i="3"/>
  <c r="F89" i="3"/>
  <c r="E87" i="3"/>
  <c r="J24" i="3"/>
  <c r="E24" i="3"/>
  <c r="J124" i="3"/>
  <c r="J23" i="3"/>
  <c r="J21" i="3"/>
  <c r="E21" i="3"/>
  <c r="J123" i="3"/>
  <c r="J20" i="3"/>
  <c r="J18" i="3"/>
  <c r="E18" i="3"/>
  <c r="F92" i="3"/>
  <c r="J17" i="3"/>
  <c r="J15" i="3"/>
  <c r="E15" i="3"/>
  <c r="F123" i="3"/>
  <c r="J14" i="3"/>
  <c r="J12" i="3"/>
  <c r="J89" i="3"/>
  <c r="E7" i="3"/>
  <c r="E117" i="3"/>
  <c r="K41" i="2"/>
  <c r="K40" i="2"/>
  <c r="BA95" i="1"/>
  <c r="K39" i="2"/>
  <c r="AZ95" i="1" s="1"/>
  <c r="BI575" i="2"/>
  <c r="BH575" i="2"/>
  <c r="BG575" i="2"/>
  <c r="BF575" i="2"/>
  <c r="X575" i="2"/>
  <c r="V575" i="2"/>
  <c r="T575" i="2"/>
  <c r="P575" i="2"/>
  <c r="BI573" i="2"/>
  <c r="BH573" i="2"/>
  <c r="BG573" i="2"/>
  <c r="BF573" i="2"/>
  <c r="X573" i="2"/>
  <c r="V573" i="2"/>
  <c r="T573" i="2"/>
  <c r="P573" i="2"/>
  <c r="BI571" i="2"/>
  <c r="BH571" i="2"/>
  <c r="BG571" i="2"/>
  <c r="BF571" i="2"/>
  <c r="X571" i="2"/>
  <c r="V571" i="2"/>
  <c r="T571" i="2"/>
  <c r="P571" i="2"/>
  <c r="BI569" i="2"/>
  <c r="BH569" i="2"/>
  <c r="BG569" i="2"/>
  <c r="BF569" i="2"/>
  <c r="X569" i="2"/>
  <c r="V569" i="2"/>
  <c r="T569" i="2"/>
  <c r="P569" i="2"/>
  <c r="BI567" i="2"/>
  <c r="BH567" i="2"/>
  <c r="BG567" i="2"/>
  <c r="BF567" i="2"/>
  <c r="X567" i="2"/>
  <c r="V567" i="2"/>
  <c r="T567" i="2"/>
  <c r="P567" i="2"/>
  <c r="BI565" i="2"/>
  <c r="BH565" i="2"/>
  <c r="BG565" i="2"/>
  <c r="BF565" i="2"/>
  <c r="X565" i="2"/>
  <c r="V565" i="2"/>
  <c r="T565" i="2"/>
  <c r="P565" i="2"/>
  <c r="BI563" i="2"/>
  <c r="BH563" i="2"/>
  <c r="BG563" i="2"/>
  <c r="BF563" i="2"/>
  <c r="X563" i="2"/>
  <c r="V563" i="2"/>
  <c r="T563" i="2"/>
  <c r="P563" i="2"/>
  <c r="BI561" i="2"/>
  <c r="BH561" i="2"/>
  <c r="BG561" i="2"/>
  <c r="BF561" i="2"/>
  <c r="X561" i="2"/>
  <c r="V561" i="2"/>
  <c r="T561" i="2"/>
  <c r="P561" i="2"/>
  <c r="BI559" i="2"/>
  <c r="BH559" i="2"/>
  <c r="BG559" i="2"/>
  <c r="BF559" i="2"/>
  <c r="X559" i="2"/>
  <c r="V559" i="2"/>
  <c r="T559" i="2"/>
  <c r="P559" i="2"/>
  <c r="BI557" i="2"/>
  <c r="BH557" i="2"/>
  <c r="BG557" i="2"/>
  <c r="BF557" i="2"/>
  <c r="X557" i="2"/>
  <c r="V557" i="2"/>
  <c r="T557" i="2"/>
  <c r="P557" i="2"/>
  <c r="BI555" i="2"/>
  <c r="BH555" i="2"/>
  <c r="BG555" i="2"/>
  <c r="BF555" i="2"/>
  <c r="X555" i="2"/>
  <c r="V555" i="2"/>
  <c r="T555" i="2"/>
  <c r="P555" i="2"/>
  <c r="BI553" i="2"/>
  <c r="BH553" i="2"/>
  <c r="BG553" i="2"/>
  <c r="BF553" i="2"/>
  <c r="X553" i="2"/>
  <c r="V553" i="2"/>
  <c r="T553" i="2"/>
  <c r="P553" i="2"/>
  <c r="BI551" i="2"/>
  <c r="BH551" i="2"/>
  <c r="BG551" i="2"/>
  <c r="BF551" i="2"/>
  <c r="X551" i="2"/>
  <c r="V551" i="2"/>
  <c r="T551" i="2"/>
  <c r="P551" i="2"/>
  <c r="BI549" i="2"/>
  <c r="BH549" i="2"/>
  <c r="BG549" i="2"/>
  <c r="BF549" i="2"/>
  <c r="X549" i="2"/>
  <c r="V549" i="2"/>
  <c r="T549" i="2"/>
  <c r="P549" i="2"/>
  <c r="BI547" i="2"/>
  <c r="BH547" i="2"/>
  <c r="BG547" i="2"/>
  <c r="BF547" i="2"/>
  <c r="X547" i="2"/>
  <c r="V547" i="2"/>
  <c r="T547" i="2"/>
  <c r="P547" i="2"/>
  <c r="BI545" i="2"/>
  <c r="BH545" i="2"/>
  <c r="BG545" i="2"/>
  <c r="BF545" i="2"/>
  <c r="X545" i="2"/>
  <c r="V545" i="2"/>
  <c r="T545" i="2"/>
  <c r="P545" i="2"/>
  <c r="BI543" i="2"/>
  <c r="BH543" i="2"/>
  <c r="BG543" i="2"/>
  <c r="BF543" i="2"/>
  <c r="X543" i="2"/>
  <c r="V543" i="2"/>
  <c r="T543" i="2"/>
  <c r="P543" i="2"/>
  <c r="BI541" i="2"/>
  <c r="BH541" i="2"/>
  <c r="BG541" i="2"/>
  <c r="BF541" i="2"/>
  <c r="X541" i="2"/>
  <c r="V541" i="2"/>
  <c r="T541" i="2"/>
  <c r="P541" i="2"/>
  <c r="BI539" i="2"/>
  <c r="BH539" i="2"/>
  <c r="BG539" i="2"/>
  <c r="BF539" i="2"/>
  <c r="X539" i="2"/>
  <c r="V539" i="2"/>
  <c r="T539" i="2"/>
  <c r="P539" i="2"/>
  <c r="BI537" i="2"/>
  <c r="BH537" i="2"/>
  <c r="BG537" i="2"/>
  <c r="BF537" i="2"/>
  <c r="X537" i="2"/>
  <c r="V537" i="2"/>
  <c r="T537" i="2"/>
  <c r="P537" i="2"/>
  <c r="BI535" i="2"/>
  <c r="BH535" i="2"/>
  <c r="BG535" i="2"/>
  <c r="BF535" i="2"/>
  <c r="X535" i="2"/>
  <c r="V535" i="2"/>
  <c r="T535" i="2"/>
  <c r="P535" i="2"/>
  <c r="BI533" i="2"/>
  <c r="BH533" i="2"/>
  <c r="BG533" i="2"/>
  <c r="BF533" i="2"/>
  <c r="X533" i="2"/>
  <c r="V533" i="2"/>
  <c r="T533" i="2"/>
  <c r="P533" i="2"/>
  <c r="BI531" i="2"/>
  <c r="BH531" i="2"/>
  <c r="BG531" i="2"/>
  <c r="BF531" i="2"/>
  <c r="X531" i="2"/>
  <c r="V531" i="2"/>
  <c r="T531" i="2"/>
  <c r="P531" i="2"/>
  <c r="BI529" i="2"/>
  <c r="BH529" i="2"/>
  <c r="BG529" i="2"/>
  <c r="BF529" i="2"/>
  <c r="X529" i="2"/>
  <c r="V529" i="2"/>
  <c r="T529" i="2"/>
  <c r="P529" i="2"/>
  <c r="BI527" i="2"/>
  <c r="BH527" i="2"/>
  <c r="BG527" i="2"/>
  <c r="BF527" i="2"/>
  <c r="X527" i="2"/>
  <c r="V527" i="2"/>
  <c r="T527" i="2"/>
  <c r="P527" i="2"/>
  <c r="BI525" i="2"/>
  <c r="BH525" i="2"/>
  <c r="BG525" i="2"/>
  <c r="BF525" i="2"/>
  <c r="X525" i="2"/>
  <c r="V525" i="2"/>
  <c r="T525" i="2"/>
  <c r="P525" i="2"/>
  <c r="BI523" i="2"/>
  <c r="BH523" i="2"/>
  <c r="BG523" i="2"/>
  <c r="BF523" i="2"/>
  <c r="X523" i="2"/>
  <c r="V523" i="2"/>
  <c r="T523" i="2"/>
  <c r="P523" i="2"/>
  <c r="BI521" i="2"/>
  <c r="BH521" i="2"/>
  <c r="BG521" i="2"/>
  <c r="BF521" i="2"/>
  <c r="X521" i="2"/>
  <c r="V521" i="2"/>
  <c r="T521" i="2"/>
  <c r="P521" i="2"/>
  <c r="BI519" i="2"/>
  <c r="BH519" i="2"/>
  <c r="BG519" i="2"/>
  <c r="BF519" i="2"/>
  <c r="X519" i="2"/>
  <c r="V519" i="2"/>
  <c r="T519" i="2"/>
  <c r="P519" i="2"/>
  <c r="BI517" i="2"/>
  <c r="BH517" i="2"/>
  <c r="BG517" i="2"/>
  <c r="BF517" i="2"/>
  <c r="X517" i="2"/>
  <c r="V517" i="2"/>
  <c r="T517" i="2"/>
  <c r="P517" i="2"/>
  <c r="BI515" i="2"/>
  <c r="BH515" i="2"/>
  <c r="BG515" i="2"/>
  <c r="BF515" i="2"/>
  <c r="X515" i="2"/>
  <c r="V515" i="2"/>
  <c r="T515" i="2"/>
  <c r="P515" i="2"/>
  <c r="BI513" i="2"/>
  <c r="BH513" i="2"/>
  <c r="BG513" i="2"/>
  <c r="BF513" i="2"/>
  <c r="X513" i="2"/>
  <c r="V513" i="2"/>
  <c r="T513" i="2"/>
  <c r="P513" i="2"/>
  <c r="BI511" i="2"/>
  <c r="BH511" i="2"/>
  <c r="BG511" i="2"/>
  <c r="BF511" i="2"/>
  <c r="X511" i="2"/>
  <c r="V511" i="2"/>
  <c r="T511" i="2"/>
  <c r="P511" i="2"/>
  <c r="BI509" i="2"/>
  <c r="BH509" i="2"/>
  <c r="BG509" i="2"/>
  <c r="BF509" i="2"/>
  <c r="X509" i="2"/>
  <c r="V509" i="2"/>
  <c r="T509" i="2"/>
  <c r="P509" i="2"/>
  <c r="BI507" i="2"/>
  <c r="BH507" i="2"/>
  <c r="BG507" i="2"/>
  <c r="BF507" i="2"/>
  <c r="X507" i="2"/>
  <c r="V507" i="2"/>
  <c r="T507" i="2"/>
  <c r="P507" i="2"/>
  <c r="BI505" i="2"/>
  <c r="BH505" i="2"/>
  <c r="BG505" i="2"/>
  <c r="BF505" i="2"/>
  <c r="X505" i="2"/>
  <c r="V505" i="2"/>
  <c r="T505" i="2"/>
  <c r="P505" i="2"/>
  <c r="BI503" i="2"/>
  <c r="BH503" i="2"/>
  <c r="BG503" i="2"/>
  <c r="BF503" i="2"/>
  <c r="X503" i="2"/>
  <c r="V503" i="2"/>
  <c r="T503" i="2"/>
  <c r="P503" i="2"/>
  <c r="BI501" i="2"/>
  <c r="BH501" i="2"/>
  <c r="BG501" i="2"/>
  <c r="BF501" i="2"/>
  <c r="X501" i="2"/>
  <c r="V501" i="2"/>
  <c r="T501" i="2"/>
  <c r="P501" i="2"/>
  <c r="BI499" i="2"/>
  <c r="BH499" i="2"/>
  <c r="BG499" i="2"/>
  <c r="BF499" i="2"/>
  <c r="X499" i="2"/>
  <c r="V499" i="2"/>
  <c r="T499" i="2"/>
  <c r="P499" i="2"/>
  <c r="BI497" i="2"/>
  <c r="BH497" i="2"/>
  <c r="BG497" i="2"/>
  <c r="BF497" i="2"/>
  <c r="X497" i="2"/>
  <c r="V497" i="2"/>
  <c r="T497" i="2"/>
  <c r="P497" i="2"/>
  <c r="BI495" i="2"/>
  <c r="BH495" i="2"/>
  <c r="BG495" i="2"/>
  <c r="BF495" i="2"/>
  <c r="X495" i="2"/>
  <c r="V495" i="2"/>
  <c r="T495" i="2"/>
  <c r="P495" i="2"/>
  <c r="BI493" i="2"/>
  <c r="BH493" i="2"/>
  <c r="BG493" i="2"/>
  <c r="BF493" i="2"/>
  <c r="X493" i="2"/>
  <c r="V493" i="2"/>
  <c r="T493" i="2"/>
  <c r="P493" i="2"/>
  <c r="BI491" i="2"/>
  <c r="BH491" i="2"/>
  <c r="BG491" i="2"/>
  <c r="BF491" i="2"/>
  <c r="X491" i="2"/>
  <c r="V491" i="2"/>
  <c r="T491" i="2"/>
  <c r="P491" i="2"/>
  <c r="BI489" i="2"/>
  <c r="BH489" i="2"/>
  <c r="BG489" i="2"/>
  <c r="BF489" i="2"/>
  <c r="X489" i="2"/>
  <c r="V489" i="2"/>
  <c r="T489" i="2"/>
  <c r="P489" i="2"/>
  <c r="BI487" i="2"/>
  <c r="BH487" i="2"/>
  <c r="BG487" i="2"/>
  <c r="BF487" i="2"/>
  <c r="X487" i="2"/>
  <c r="V487" i="2"/>
  <c r="T487" i="2"/>
  <c r="P487" i="2"/>
  <c r="BI485" i="2"/>
  <c r="BH485" i="2"/>
  <c r="BG485" i="2"/>
  <c r="BF485" i="2"/>
  <c r="X485" i="2"/>
  <c r="V485" i="2"/>
  <c r="T485" i="2"/>
  <c r="P485" i="2"/>
  <c r="BI483" i="2"/>
  <c r="BH483" i="2"/>
  <c r="BG483" i="2"/>
  <c r="BF483" i="2"/>
  <c r="X483" i="2"/>
  <c r="V483" i="2"/>
  <c r="T483" i="2"/>
  <c r="P483" i="2"/>
  <c r="BI481" i="2"/>
  <c r="BH481" i="2"/>
  <c r="BG481" i="2"/>
  <c r="BF481" i="2"/>
  <c r="X481" i="2"/>
  <c r="V481" i="2"/>
  <c r="T481" i="2"/>
  <c r="P481" i="2"/>
  <c r="BI479" i="2"/>
  <c r="BH479" i="2"/>
  <c r="BG479" i="2"/>
  <c r="BF479" i="2"/>
  <c r="X479" i="2"/>
  <c r="V479" i="2"/>
  <c r="T479" i="2"/>
  <c r="P479" i="2"/>
  <c r="BI477" i="2"/>
  <c r="BH477" i="2"/>
  <c r="BG477" i="2"/>
  <c r="BF477" i="2"/>
  <c r="X477" i="2"/>
  <c r="V477" i="2"/>
  <c r="T477" i="2"/>
  <c r="P477" i="2"/>
  <c r="BI475" i="2"/>
  <c r="BH475" i="2"/>
  <c r="BG475" i="2"/>
  <c r="BF475" i="2"/>
  <c r="X475" i="2"/>
  <c r="V475" i="2"/>
  <c r="T475" i="2"/>
  <c r="P475" i="2"/>
  <c r="BI473" i="2"/>
  <c r="BH473" i="2"/>
  <c r="BG473" i="2"/>
  <c r="BF473" i="2"/>
  <c r="X473" i="2"/>
  <c r="V473" i="2"/>
  <c r="T473" i="2"/>
  <c r="P473" i="2"/>
  <c r="BI471" i="2"/>
  <c r="BH471" i="2"/>
  <c r="BG471" i="2"/>
  <c r="BF471" i="2"/>
  <c r="X471" i="2"/>
  <c r="V471" i="2"/>
  <c r="T471" i="2"/>
  <c r="P471" i="2"/>
  <c r="BI469" i="2"/>
  <c r="BH469" i="2"/>
  <c r="BG469" i="2"/>
  <c r="BF469" i="2"/>
  <c r="X469" i="2"/>
  <c r="V469" i="2"/>
  <c r="T469" i="2"/>
  <c r="P469" i="2"/>
  <c r="BI467" i="2"/>
  <c r="BH467" i="2"/>
  <c r="BG467" i="2"/>
  <c r="BF467" i="2"/>
  <c r="X467" i="2"/>
  <c r="V467" i="2"/>
  <c r="T467" i="2"/>
  <c r="P467" i="2"/>
  <c r="BI465" i="2"/>
  <c r="BH465" i="2"/>
  <c r="BG465" i="2"/>
  <c r="BF465" i="2"/>
  <c r="X465" i="2"/>
  <c r="V465" i="2"/>
  <c r="T465" i="2"/>
  <c r="P465" i="2"/>
  <c r="BI463" i="2"/>
  <c r="BH463" i="2"/>
  <c r="BG463" i="2"/>
  <c r="BF463" i="2"/>
  <c r="X463" i="2"/>
  <c r="V463" i="2"/>
  <c r="T463" i="2"/>
  <c r="P463" i="2"/>
  <c r="BI461" i="2"/>
  <c r="BH461" i="2"/>
  <c r="BG461" i="2"/>
  <c r="BF461" i="2"/>
  <c r="X461" i="2"/>
  <c r="V461" i="2"/>
  <c r="T461" i="2"/>
  <c r="P461" i="2"/>
  <c r="BI459" i="2"/>
  <c r="BH459" i="2"/>
  <c r="BG459" i="2"/>
  <c r="BF459" i="2"/>
  <c r="X459" i="2"/>
  <c r="V459" i="2"/>
  <c r="T459" i="2"/>
  <c r="P459" i="2"/>
  <c r="BI457" i="2"/>
  <c r="BH457" i="2"/>
  <c r="BG457" i="2"/>
  <c r="BF457" i="2"/>
  <c r="X457" i="2"/>
  <c r="V457" i="2"/>
  <c r="T457" i="2"/>
  <c r="P457" i="2"/>
  <c r="BI455" i="2"/>
  <c r="BH455" i="2"/>
  <c r="BG455" i="2"/>
  <c r="BF455" i="2"/>
  <c r="X455" i="2"/>
  <c r="V455" i="2"/>
  <c r="T455" i="2"/>
  <c r="P455" i="2"/>
  <c r="BI453" i="2"/>
  <c r="BH453" i="2"/>
  <c r="BG453" i="2"/>
  <c r="BF453" i="2"/>
  <c r="X453" i="2"/>
  <c r="V453" i="2"/>
  <c r="T453" i="2"/>
  <c r="P453" i="2"/>
  <c r="BI451" i="2"/>
  <c r="BH451" i="2"/>
  <c r="BG451" i="2"/>
  <c r="BF451" i="2"/>
  <c r="X451" i="2"/>
  <c r="V451" i="2"/>
  <c r="T451" i="2"/>
  <c r="P451" i="2"/>
  <c r="BI449" i="2"/>
  <c r="BH449" i="2"/>
  <c r="BG449" i="2"/>
  <c r="BF449" i="2"/>
  <c r="X449" i="2"/>
  <c r="V449" i="2"/>
  <c r="T449" i="2"/>
  <c r="P449" i="2"/>
  <c r="BI447" i="2"/>
  <c r="BH447" i="2"/>
  <c r="BG447" i="2"/>
  <c r="BF447" i="2"/>
  <c r="X447" i="2"/>
  <c r="V447" i="2"/>
  <c r="T447" i="2"/>
  <c r="P447" i="2"/>
  <c r="BI445" i="2"/>
  <c r="BH445" i="2"/>
  <c r="BG445" i="2"/>
  <c r="BF445" i="2"/>
  <c r="X445" i="2"/>
  <c r="V445" i="2"/>
  <c r="T445" i="2"/>
  <c r="P445" i="2"/>
  <c r="BI443" i="2"/>
  <c r="BH443" i="2"/>
  <c r="BG443" i="2"/>
  <c r="BF443" i="2"/>
  <c r="X443" i="2"/>
  <c r="V443" i="2"/>
  <c r="T443" i="2"/>
  <c r="P443" i="2"/>
  <c r="BI441" i="2"/>
  <c r="BH441" i="2"/>
  <c r="BG441" i="2"/>
  <c r="BF441" i="2"/>
  <c r="X441" i="2"/>
  <c r="V441" i="2"/>
  <c r="T441" i="2"/>
  <c r="P441" i="2"/>
  <c r="BI439" i="2"/>
  <c r="BH439" i="2"/>
  <c r="BG439" i="2"/>
  <c r="BF439" i="2"/>
  <c r="X439" i="2"/>
  <c r="V439" i="2"/>
  <c r="T439" i="2"/>
  <c r="P439" i="2"/>
  <c r="BI437" i="2"/>
  <c r="BH437" i="2"/>
  <c r="BG437" i="2"/>
  <c r="BF437" i="2"/>
  <c r="X437" i="2"/>
  <c r="V437" i="2"/>
  <c r="T437" i="2"/>
  <c r="P437" i="2"/>
  <c r="BI435" i="2"/>
  <c r="BH435" i="2"/>
  <c r="BG435" i="2"/>
  <c r="BF435" i="2"/>
  <c r="X435" i="2"/>
  <c r="V435" i="2"/>
  <c r="T435" i="2"/>
  <c r="P435" i="2"/>
  <c r="BI433" i="2"/>
  <c r="BH433" i="2"/>
  <c r="BG433" i="2"/>
  <c r="BF433" i="2"/>
  <c r="X433" i="2"/>
  <c r="V433" i="2"/>
  <c r="T433" i="2"/>
  <c r="P433" i="2"/>
  <c r="BI431" i="2"/>
  <c r="BH431" i="2"/>
  <c r="BG431" i="2"/>
  <c r="BF431" i="2"/>
  <c r="X431" i="2"/>
  <c r="V431" i="2"/>
  <c r="T431" i="2"/>
  <c r="P431" i="2"/>
  <c r="BI429" i="2"/>
  <c r="BH429" i="2"/>
  <c r="BG429" i="2"/>
  <c r="BF429" i="2"/>
  <c r="X429" i="2"/>
  <c r="V429" i="2"/>
  <c r="T429" i="2"/>
  <c r="P429" i="2"/>
  <c r="BI427" i="2"/>
  <c r="BH427" i="2"/>
  <c r="BG427" i="2"/>
  <c r="BF427" i="2"/>
  <c r="X427" i="2"/>
  <c r="V427" i="2"/>
  <c r="T427" i="2"/>
  <c r="P427" i="2"/>
  <c r="BI425" i="2"/>
  <c r="BH425" i="2"/>
  <c r="BG425" i="2"/>
  <c r="BF425" i="2"/>
  <c r="X425" i="2"/>
  <c r="V425" i="2"/>
  <c r="T425" i="2"/>
  <c r="P425" i="2"/>
  <c r="BI423" i="2"/>
  <c r="BH423" i="2"/>
  <c r="BG423" i="2"/>
  <c r="BF423" i="2"/>
  <c r="X423" i="2"/>
  <c r="V423" i="2"/>
  <c r="T423" i="2"/>
  <c r="P423" i="2"/>
  <c r="BI421" i="2"/>
  <c r="BH421" i="2"/>
  <c r="BG421" i="2"/>
  <c r="BF421" i="2"/>
  <c r="X421" i="2"/>
  <c r="V421" i="2"/>
  <c r="T421" i="2"/>
  <c r="P421" i="2"/>
  <c r="BI419" i="2"/>
  <c r="BH419" i="2"/>
  <c r="BG419" i="2"/>
  <c r="BF419" i="2"/>
  <c r="X419" i="2"/>
  <c r="V419" i="2"/>
  <c r="T419" i="2"/>
  <c r="P419" i="2"/>
  <c r="BI417" i="2"/>
  <c r="BH417" i="2"/>
  <c r="BG417" i="2"/>
  <c r="BF417" i="2"/>
  <c r="X417" i="2"/>
  <c r="V417" i="2"/>
  <c r="T417" i="2"/>
  <c r="P417" i="2"/>
  <c r="BI415" i="2"/>
  <c r="BH415" i="2"/>
  <c r="BG415" i="2"/>
  <c r="BF415" i="2"/>
  <c r="X415" i="2"/>
  <c r="V415" i="2"/>
  <c r="T415" i="2"/>
  <c r="P415" i="2"/>
  <c r="BI413" i="2"/>
  <c r="BH413" i="2"/>
  <c r="BG413" i="2"/>
  <c r="BF413" i="2"/>
  <c r="X413" i="2"/>
  <c r="V413" i="2"/>
  <c r="T413" i="2"/>
  <c r="P413" i="2"/>
  <c r="BI411" i="2"/>
  <c r="BH411" i="2"/>
  <c r="BG411" i="2"/>
  <c r="BF411" i="2"/>
  <c r="X411" i="2"/>
  <c r="V411" i="2"/>
  <c r="T411" i="2"/>
  <c r="P411" i="2"/>
  <c r="BI409" i="2"/>
  <c r="BH409" i="2"/>
  <c r="BG409" i="2"/>
  <c r="BF409" i="2"/>
  <c r="X409" i="2"/>
  <c r="V409" i="2"/>
  <c r="T409" i="2"/>
  <c r="P409" i="2"/>
  <c r="BI407" i="2"/>
  <c r="BH407" i="2"/>
  <c r="BG407" i="2"/>
  <c r="BF407" i="2"/>
  <c r="X407" i="2"/>
  <c r="V407" i="2"/>
  <c r="T407" i="2"/>
  <c r="P407" i="2"/>
  <c r="BI405" i="2"/>
  <c r="BH405" i="2"/>
  <c r="BG405" i="2"/>
  <c r="BF405" i="2"/>
  <c r="X405" i="2"/>
  <c r="V405" i="2"/>
  <c r="T405" i="2"/>
  <c r="P405" i="2"/>
  <c r="BI403" i="2"/>
  <c r="BH403" i="2"/>
  <c r="BG403" i="2"/>
  <c r="BF403" i="2"/>
  <c r="X403" i="2"/>
  <c r="V403" i="2"/>
  <c r="T403" i="2"/>
  <c r="P403" i="2"/>
  <c r="BI401" i="2"/>
  <c r="BH401" i="2"/>
  <c r="BG401" i="2"/>
  <c r="BF401" i="2"/>
  <c r="X401" i="2"/>
  <c r="V401" i="2"/>
  <c r="T401" i="2"/>
  <c r="P401" i="2"/>
  <c r="BI399" i="2"/>
  <c r="BH399" i="2"/>
  <c r="BG399" i="2"/>
  <c r="BF399" i="2"/>
  <c r="X399" i="2"/>
  <c r="V399" i="2"/>
  <c r="T399" i="2"/>
  <c r="P399" i="2"/>
  <c r="BI397" i="2"/>
  <c r="BH397" i="2"/>
  <c r="BG397" i="2"/>
  <c r="BF397" i="2"/>
  <c r="X397" i="2"/>
  <c r="V397" i="2"/>
  <c r="T397" i="2"/>
  <c r="P397" i="2"/>
  <c r="BI395" i="2"/>
  <c r="BH395" i="2"/>
  <c r="BG395" i="2"/>
  <c r="BF395" i="2"/>
  <c r="X395" i="2"/>
  <c r="V395" i="2"/>
  <c r="T395" i="2"/>
  <c r="P395" i="2"/>
  <c r="BI393" i="2"/>
  <c r="BH393" i="2"/>
  <c r="BG393" i="2"/>
  <c r="BF393" i="2"/>
  <c r="X393" i="2"/>
  <c r="V393" i="2"/>
  <c r="T393" i="2"/>
  <c r="P393" i="2"/>
  <c r="BI391" i="2"/>
  <c r="BH391" i="2"/>
  <c r="BG391" i="2"/>
  <c r="BF391" i="2"/>
  <c r="X391" i="2"/>
  <c r="V391" i="2"/>
  <c r="T391" i="2"/>
  <c r="P391" i="2"/>
  <c r="BI389" i="2"/>
  <c r="BH389" i="2"/>
  <c r="BG389" i="2"/>
  <c r="BF389" i="2"/>
  <c r="X389" i="2"/>
  <c r="V389" i="2"/>
  <c r="T389" i="2"/>
  <c r="P389" i="2"/>
  <c r="BI387" i="2"/>
  <c r="BH387" i="2"/>
  <c r="BG387" i="2"/>
  <c r="BF387" i="2"/>
  <c r="X387" i="2"/>
  <c r="V387" i="2"/>
  <c r="T387" i="2"/>
  <c r="P387" i="2"/>
  <c r="BI385" i="2"/>
  <c r="BH385" i="2"/>
  <c r="BG385" i="2"/>
  <c r="BF385" i="2"/>
  <c r="X385" i="2"/>
  <c r="V385" i="2"/>
  <c r="T385" i="2"/>
  <c r="P385" i="2"/>
  <c r="BI383" i="2"/>
  <c r="BH383" i="2"/>
  <c r="BG383" i="2"/>
  <c r="BF383" i="2"/>
  <c r="X383" i="2"/>
  <c r="V383" i="2"/>
  <c r="T383" i="2"/>
  <c r="P383" i="2"/>
  <c r="BI381" i="2"/>
  <c r="BH381" i="2"/>
  <c r="BG381" i="2"/>
  <c r="BF381" i="2"/>
  <c r="X381" i="2"/>
  <c r="V381" i="2"/>
  <c r="T381" i="2"/>
  <c r="P381" i="2"/>
  <c r="BI379" i="2"/>
  <c r="BH379" i="2"/>
  <c r="BG379" i="2"/>
  <c r="BF379" i="2"/>
  <c r="X379" i="2"/>
  <c r="V379" i="2"/>
  <c r="T379" i="2"/>
  <c r="P379" i="2"/>
  <c r="BI377" i="2"/>
  <c r="BH377" i="2"/>
  <c r="BG377" i="2"/>
  <c r="BF377" i="2"/>
  <c r="X377" i="2"/>
  <c r="V377" i="2"/>
  <c r="T377" i="2"/>
  <c r="P377" i="2"/>
  <c r="BI375" i="2"/>
  <c r="BH375" i="2"/>
  <c r="BG375" i="2"/>
  <c r="BF375" i="2"/>
  <c r="X375" i="2"/>
  <c r="V375" i="2"/>
  <c r="T375" i="2"/>
  <c r="P375" i="2"/>
  <c r="BI373" i="2"/>
  <c r="BH373" i="2"/>
  <c r="BG373" i="2"/>
  <c r="BF373" i="2"/>
  <c r="X373" i="2"/>
  <c r="V373" i="2"/>
  <c r="T373" i="2"/>
  <c r="P373" i="2"/>
  <c r="BI371" i="2"/>
  <c r="BH371" i="2"/>
  <c r="BG371" i="2"/>
  <c r="BF371" i="2"/>
  <c r="X371" i="2"/>
  <c r="V371" i="2"/>
  <c r="T371" i="2"/>
  <c r="P371" i="2"/>
  <c r="BI369" i="2"/>
  <c r="BH369" i="2"/>
  <c r="BG369" i="2"/>
  <c r="BF369" i="2"/>
  <c r="X369" i="2"/>
  <c r="V369" i="2"/>
  <c r="T369" i="2"/>
  <c r="P369" i="2"/>
  <c r="BI367" i="2"/>
  <c r="BH367" i="2"/>
  <c r="BG367" i="2"/>
  <c r="BF367" i="2"/>
  <c r="X367" i="2"/>
  <c r="V367" i="2"/>
  <c r="T367" i="2"/>
  <c r="P367" i="2"/>
  <c r="BI365" i="2"/>
  <c r="BH365" i="2"/>
  <c r="BG365" i="2"/>
  <c r="BF365" i="2"/>
  <c r="X365" i="2"/>
  <c r="V365" i="2"/>
  <c r="T365" i="2"/>
  <c r="P365" i="2"/>
  <c r="BI363" i="2"/>
  <c r="BH363" i="2"/>
  <c r="BG363" i="2"/>
  <c r="BF363" i="2"/>
  <c r="X363" i="2"/>
  <c r="V363" i="2"/>
  <c r="T363" i="2"/>
  <c r="P363" i="2"/>
  <c r="BI361" i="2"/>
  <c r="BH361" i="2"/>
  <c r="BG361" i="2"/>
  <c r="BF361" i="2"/>
  <c r="X361" i="2"/>
  <c r="V361" i="2"/>
  <c r="T361" i="2"/>
  <c r="P361" i="2"/>
  <c r="BI359" i="2"/>
  <c r="BH359" i="2"/>
  <c r="BG359" i="2"/>
  <c r="BF359" i="2"/>
  <c r="X359" i="2"/>
  <c r="V359" i="2"/>
  <c r="T359" i="2"/>
  <c r="P359" i="2"/>
  <c r="BI357" i="2"/>
  <c r="BH357" i="2"/>
  <c r="BG357" i="2"/>
  <c r="BF357" i="2"/>
  <c r="X357" i="2"/>
  <c r="V357" i="2"/>
  <c r="T357" i="2"/>
  <c r="P357" i="2"/>
  <c r="BI355" i="2"/>
  <c r="BH355" i="2"/>
  <c r="BG355" i="2"/>
  <c r="BF355" i="2"/>
  <c r="X355" i="2"/>
  <c r="V355" i="2"/>
  <c r="T355" i="2"/>
  <c r="P355" i="2"/>
  <c r="BI353" i="2"/>
  <c r="BH353" i="2"/>
  <c r="BG353" i="2"/>
  <c r="BF353" i="2"/>
  <c r="X353" i="2"/>
  <c r="V353" i="2"/>
  <c r="T353" i="2"/>
  <c r="P353" i="2"/>
  <c r="BI351" i="2"/>
  <c r="BH351" i="2"/>
  <c r="BG351" i="2"/>
  <c r="BF351" i="2"/>
  <c r="X351" i="2"/>
  <c r="V351" i="2"/>
  <c r="T351" i="2"/>
  <c r="P351" i="2"/>
  <c r="BI349" i="2"/>
  <c r="BH349" i="2"/>
  <c r="BG349" i="2"/>
  <c r="BF349" i="2"/>
  <c r="X349" i="2"/>
  <c r="V349" i="2"/>
  <c r="T349" i="2"/>
  <c r="P349" i="2"/>
  <c r="BI347" i="2"/>
  <c r="BH347" i="2"/>
  <c r="BG347" i="2"/>
  <c r="BF347" i="2"/>
  <c r="X347" i="2"/>
  <c r="V347" i="2"/>
  <c r="T347" i="2"/>
  <c r="P347" i="2"/>
  <c r="BI345" i="2"/>
  <c r="BH345" i="2"/>
  <c r="BG345" i="2"/>
  <c r="BF345" i="2"/>
  <c r="X345" i="2"/>
  <c r="V345" i="2"/>
  <c r="T345" i="2"/>
  <c r="P345" i="2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9" i="2"/>
  <c r="BH339" i="2"/>
  <c r="BG339" i="2"/>
  <c r="BF339" i="2"/>
  <c r="X339" i="2"/>
  <c r="V339" i="2"/>
  <c r="T339" i="2"/>
  <c r="P339" i="2"/>
  <c r="BI337" i="2"/>
  <c r="BH337" i="2"/>
  <c r="BG337" i="2"/>
  <c r="BF337" i="2"/>
  <c r="X337" i="2"/>
  <c r="V337" i="2"/>
  <c r="T337" i="2"/>
  <c r="P337" i="2"/>
  <c r="BI335" i="2"/>
  <c r="BH335" i="2"/>
  <c r="BG335" i="2"/>
  <c r="BF335" i="2"/>
  <c r="X335" i="2"/>
  <c r="V335" i="2"/>
  <c r="T335" i="2"/>
  <c r="P335" i="2"/>
  <c r="BI333" i="2"/>
  <c r="BH333" i="2"/>
  <c r="BG333" i="2"/>
  <c r="BF333" i="2"/>
  <c r="X333" i="2"/>
  <c r="V333" i="2"/>
  <c r="T333" i="2"/>
  <c r="P333" i="2"/>
  <c r="BI331" i="2"/>
  <c r="BH331" i="2"/>
  <c r="BG331" i="2"/>
  <c r="BF331" i="2"/>
  <c r="X331" i="2"/>
  <c r="V331" i="2"/>
  <c r="T331" i="2"/>
  <c r="P331" i="2"/>
  <c r="BI329" i="2"/>
  <c r="BH329" i="2"/>
  <c r="BG329" i="2"/>
  <c r="BF329" i="2"/>
  <c r="X329" i="2"/>
  <c r="V329" i="2"/>
  <c r="T329" i="2"/>
  <c r="P329" i="2"/>
  <c r="BI327" i="2"/>
  <c r="BH327" i="2"/>
  <c r="BG327" i="2"/>
  <c r="BF327" i="2"/>
  <c r="X327" i="2"/>
  <c r="V327" i="2"/>
  <c r="T327" i="2"/>
  <c r="P327" i="2"/>
  <c r="BI325" i="2"/>
  <c r="BH325" i="2"/>
  <c r="BG325" i="2"/>
  <c r="BF325" i="2"/>
  <c r="X325" i="2"/>
  <c r="V325" i="2"/>
  <c r="T325" i="2"/>
  <c r="P325" i="2"/>
  <c r="BI323" i="2"/>
  <c r="BH323" i="2"/>
  <c r="BG323" i="2"/>
  <c r="BF323" i="2"/>
  <c r="X323" i="2"/>
  <c r="V323" i="2"/>
  <c r="T323" i="2"/>
  <c r="P323" i="2"/>
  <c r="BI321" i="2"/>
  <c r="BH321" i="2"/>
  <c r="BG321" i="2"/>
  <c r="BF321" i="2"/>
  <c r="X321" i="2"/>
  <c r="V321" i="2"/>
  <c r="T321" i="2"/>
  <c r="P321" i="2"/>
  <c r="BI319" i="2"/>
  <c r="BH319" i="2"/>
  <c r="BG319" i="2"/>
  <c r="BF319" i="2"/>
  <c r="X319" i="2"/>
  <c r="V319" i="2"/>
  <c r="T319" i="2"/>
  <c r="P319" i="2"/>
  <c r="BI317" i="2"/>
  <c r="BH317" i="2"/>
  <c r="BG317" i="2"/>
  <c r="BF317" i="2"/>
  <c r="X317" i="2"/>
  <c r="V317" i="2"/>
  <c r="T317" i="2"/>
  <c r="P317" i="2"/>
  <c r="BI315" i="2"/>
  <c r="BH315" i="2"/>
  <c r="BG315" i="2"/>
  <c r="BF315" i="2"/>
  <c r="X315" i="2"/>
  <c r="V315" i="2"/>
  <c r="T315" i="2"/>
  <c r="P315" i="2"/>
  <c r="BI313" i="2"/>
  <c r="BH313" i="2"/>
  <c r="BG313" i="2"/>
  <c r="BF313" i="2"/>
  <c r="X313" i="2"/>
  <c r="V313" i="2"/>
  <c r="T313" i="2"/>
  <c r="P313" i="2"/>
  <c r="BI311" i="2"/>
  <c r="BH311" i="2"/>
  <c r="BG311" i="2"/>
  <c r="BF311" i="2"/>
  <c r="X311" i="2"/>
  <c r="V311" i="2"/>
  <c r="T311" i="2"/>
  <c r="P311" i="2"/>
  <c r="BI309" i="2"/>
  <c r="BH309" i="2"/>
  <c r="BG309" i="2"/>
  <c r="BF309" i="2"/>
  <c r="X309" i="2"/>
  <c r="V309" i="2"/>
  <c r="T309" i="2"/>
  <c r="P309" i="2"/>
  <c r="BI307" i="2"/>
  <c r="BH307" i="2"/>
  <c r="BG307" i="2"/>
  <c r="BF307" i="2"/>
  <c r="X307" i="2"/>
  <c r="V307" i="2"/>
  <c r="T307" i="2"/>
  <c r="P307" i="2"/>
  <c r="BI305" i="2"/>
  <c r="BH305" i="2"/>
  <c r="BG305" i="2"/>
  <c r="BF305" i="2"/>
  <c r="X305" i="2"/>
  <c r="V305" i="2"/>
  <c r="T305" i="2"/>
  <c r="P305" i="2"/>
  <c r="BI303" i="2"/>
  <c r="BH303" i="2"/>
  <c r="BG303" i="2"/>
  <c r="BF303" i="2"/>
  <c r="X303" i="2"/>
  <c r="V303" i="2"/>
  <c r="T303" i="2"/>
  <c r="P303" i="2"/>
  <c r="BI301" i="2"/>
  <c r="BH301" i="2"/>
  <c r="BG301" i="2"/>
  <c r="BF301" i="2"/>
  <c r="X301" i="2"/>
  <c r="V301" i="2"/>
  <c r="T301" i="2"/>
  <c r="P301" i="2"/>
  <c r="BI299" i="2"/>
  <c r="BH299" i="2"/>
  <c r="BG299" i="2"/>
  <c r="BF299" i="2"/>
  <c r="X299" i="2"/>
  <c r="V299" i="2"/>
  <c r="T299" i="2"/>
  <c r="P299" i="2"/>
  <c r="BI297" i="2"/>
  <c r="BH297" i="2"/>
  <c r="BG297" i="2"/>
  <c r="BF297" i="2"/>
  <c r="X297" i="2"/>
  <c r="V297" i="2"/>
  <c r="T297" i="2"/>
  <c r="P297" i="2"/>
  <c r="BI295" i="2"/>
  <c r="BH295" i="2"/>
  <c r="BG295" i="2"/>
  <c r="BF295" i="2"/>
  <c r="X295" i="2"/>
  <c r="V295" i="2"/>
  <c r="T295" i="2"/>
  <c r="P295" i="2"/>
  <c r="BI293" i="2"/>
  <c r="BH293" i="2"/>
  <c r="BG293" i="2"/>
  <c r="BF293" i="2"/>
  <c r="X293" i="2"/>
  <c r="V293" i="2"/>
  <c r="T293" i="2"/>
  <c r="P293" i="2"/>
  <c r="BI291" i="2"/>
  <c r="BH291" i="2"/>
  <c r="BG291" i="2"/>
  <c r="BF291" i="2"/>
  <c r="X291" i="2"/>
  <c r="V291" i="2"/>
  <c r="T291" i="2"/>
  <c r="P291" i="2"/>
  <c r="BI289" i="2"/>
  <c r="BH289" i="2"/>
  <c r="BG289" i="2"/>
  <c r="BF289" i="2"/>
  <c r="X289" i="2"/>
  <c r="V289" i="2"/>
  <c r="T289" i="2"/>
  <c r="P289" i="2"/>
  <c r="BI287" i="2"/>
  <c r="BH287" i="2"/>
  <c r="BG287" i="2"/>
  <c r="BF287" i="2"/>
  <c r="X287" i="2"/>
  <c r="V287" i="2"/>
  <c r="T287" i="2"/>
  <c r="P287" i="2"/>
  <c r="BI285" i="2"/>
  <c r="BH285" i="2"/>
  <c r="BG285" i="2"/>
  <c r="BF285" i="2"/>
  <c r="X285" i="2"/>
  <c r="V285" i="2"/>
  <c r="T285" i="2"/>
  <c r="P285" i="2"/>
  <c r="BI283" i="2"/>
  <c r="BH283" i="2"/>
  <c r="BG283" i="2"/>
  <c r="BF283" i="2"/>
  <c r="X283" i="2"/>
  <c r="V283" i="2"/>
  <c r="T283" i="2"/>
  <c r="P283" i="2"/>
  <c r="BI281" i="2"/>
  <c r="BH281" i="2"/>
  <c r="BG281" i="2"/>
  <c r="BF281" i="2"/>
  <c r="X281" i="2"/>
  <c r="V281" i="2"/>
  <c r="T281" i="2"/>
  <c r="P281" i="2"/>
  <c r="BI279" i="2"/>
  <c r="BH279" i="2"/>
  <c r="BG279" i="2"/>
  <c r="BF279" i="2"/>
  <c r="X279" i="2"/>
  <c r="V279" i="2"/>
  <c r="T279" i="2"/>
  <c r="P279" i="2"/>
  <c r="BI277" i="2"/>
  <c r="BH277" i="2"/>
  <c r="BG277" i="2"/>
  <c r="BF277" i="2"/>
  <c r="X277" i="2"/>
  <c r="V277" i="2"/>
  <c r="T277" i="2"/>
  <c r="P277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BI247" i="2"/>
  <c r="BH247" i="2"/>
  <c r="BG247" i="2"/>
  <c r="BF247" i="2"/>
  <c r="X247" i="2"/>
  <c r="V247" i="2"/>
  <c r="T247" i="2"/>
  <c r="P247" i="2"/>
  <c r="BI245" i="2"/>
  <c r="BH245" i="2"/>
  <c r="BG245" i="2"/>
  <c r="BF245" i="2"/>
  <c r="X245" i="2"/>
  <c r="V245" i="2"/>
  <c r="T245" i="2"/>
  <c r="P245" i="2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F121" i="2"/>
  <c r="E119" i="2"/>
  <c r="BI106" i="2"/>
  <c r="BH106" i="2"/>
  <c r="BG106" i="2"/>
  <c r="BF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BI101" i="2"/>
  <c r="BH101" i="2"/>
  <c r="BG101" i="2"/>
  <c r="BF101" i="2"/>
  <c r="BE101" i="2"/>
  <c r="F89" i="2"/>
  <c r="E87" i="2"/>
  <c r="J24" i="2"/>
  <c r="E24" i="2"/>
  <c r="J124" i="2" s="1"/>
  <c r="J23" i="2"/>
  <c r="J21" i="2"/>
  <c r="E21" i="2"/>
  <c r="J91" i="2" s="1"/>
  <c r="J20" i="2"/>
  <c r="J18" i="2"/>
  <c r="E18" i="2"/>
  <c r="F92" i="2" s="1"/>
  <c r="J17" i="2"/>
  <c r="J15" i="2"/>
  <c r="E15" i="2"/>
  <c r="F123" i="2" s="1"/>
  <c r="J14" i="2"/>
  <c r="J12" i="2"/>
  <c r="J89" i="2"/>
  <c r="E7" i="2"/>
  <c r="E85" i="2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R261" i="4"/>
  <c r="R259" i="4"/>
  <c r="R257" i="4"/>
  <c r="R255" i="4"/>
  <c r="R247" i="4"/>
  <c r="R239" i="4"/>
  <c r="Q235" i="4"/>
  <c r="Q233" i="4"/>
  <c r="R231" i="4"/>
  <c r="R223" i="4"/>
  <c r="R217" i="4"/>
  <c r="R215" i="4"/>
  <c r="R211" i="4"/>
  <c r="R209" i="4"/>
  <c r="Q207" i="4"/>
  <c r="Q205" i="4"/>
  <c r="Q203" i="4"/>
  <c r="Q195" i="4"/>
  <c r="R193" i="4"/>
  <c r="Q185" i="4"/>
  <c r="Q183" i="4"/>
  <c r="R181" i="4"/>
  <c r="Q179" i="4"/>
  <c r="Q175" i="4"/>
  <c r="R173" i="4"/>
  <c r="Q169" i="4"/>
  <c r="R161" i="4"/>
  <c r="Q159" i="4"/>
  <c r="R157" i="4"/>
  <c r="R155" i="4"/>
  <c r="R151" i="4"/>
  <c r="R147" i="4"/>
  <c r="R145" i="4"/>
  <c r="R143" i="4"/>
  <c r="R141" i="4"/>
  <c r="R139" i="4"/>
  <c r="Q137" i="4"/>
  <c r="R135" i="4"/>
  <c r="Q133" i="3"/>
  <c r="R573" i="2"/>
  <c r="Q573" i="2"/>
  <c r="R571" i="2"/>
  <c r="Q571" i="2"/>
  <c r="R569" i="2"/>
  <c r="Q569" i="2"/>
  <c r="R567" i="2"/>
  <c r="R561" i="2"/>
  <c r="R559" i="2"/>
  <c r="R555" i="2"/>
  <c r="R551" i="2"/>
  <c r="Q549" i="2"/>
  <c r="Q547" i="2"/>
  <c r="Q541" i="2"/>
  <c r="R537" i="2"/>
  <c r="Q531" i="2"/>
  <c r="R525" i="2"/>
  <c r="R523" i="2"/>
  <c r="Q521" i="2"/>
  <c r="Q517" i="2"/>
  <c r="Q515" i="2"/>
  <c r="R511" i="2"/>
  <c r="R509" i="2"/>
  <c r="Q509" i="2"/>
  <c r="R507" i="2"/>
  <c r="Q507" i="2"/>
  <c r="R505" i="2"/>
  <c r="Q499" i="2"/>
  <c r="R495" i="2"/>
  <c r="K495" i="2"/>
  <c r="R493" i="2"/>
  <c r="R491" i="2"/>
  <c r="Q491" i="2"/>
  <c r="Q487" i="2"/>
  <c r="R481" i="2"/>
  <c r="R465" i="2"/>
  <c r="R453" i="2"/>
  <c r="Q445" i="2"/>
  <c r="R439" i="2"/>
  <c r="R437" i="2"/>
  <c r="R431" i="2"/>
  <c r="R429" i="2"/>
  <c r="R427" i="2"/>
  <c r="R423" i="2"/>
  <c r="Q423" i="2"/>
  <c r="Q421" i="2"/>
  <c r="Q419" i="2"/>
  <c r="BK255" i="4"/>
  <c r="R253" i="4"/>
  <c r="R251" i="4"/>
  <c r="Q245" i="4"/>
  <c r="R241" i="4"/>
  <c r="R237" i="4"/>
  <c r="R235" i="4"/>
  <c r="Q231" i="4"/>
  <c r="R227" i="4"/>
  <c r="R225" i="4"/>
  <c r="Q223" i="4"/>
  <c r="Q221" i="4"/>
  <c r="Q219" i="4"/>
  <c r="Q217" i="4"/>
  <c r="Q211" i="4"/>
  <c r="Q191" i="4"/>
  <c r="Q189" i="4"/>
  <c r="R187" i="4"/>
  <c r="R183" i="4"/>
  <c r="R179" i="4"/>
  <c r="R175" i="4"/>
  <c r="Q173" i="4"/>
  <c r="R171" i="4"/>
  <c r="R167" i="4"/>
  <c r="Q165" i="4"/>
  <c r="Q163" i="4"/>
  <c r="Q157" i="4"/>
  <c r="Q155" i="4"/>
  <c r="R153" i="4"/>
  <c r="Q145" i="4"/>
  <c r="Q139" i="4"/>
  <c r="R133" i="4"/>
  <c r="Q131" i="4"/>
  <c r="R129" i="4"/>
  <c r="Q131" i="3"/>
  <c r="R575" i="2"/>
  <c r="Q575" i="2"/>
  <c r="Q567" i="2"/>
  <c r="Q565" i="2"/>
  <c r="Q563" i="2"/>
  <c r="Q561" i="2"/>
  <c r="Q559" i="2"/>
  <c r="Q557" i="2"/>
  <c r="R549" i="2"/>
  <c r="R545" i="2"/>
  <c r="R543" i="2"/>
  <c r="Q539" i="2"/>
  <c r="Q537" i="2"/>
  <c r="R535" i="2"/>
  <c r="Q523" i="2"/>
  <c r="Q519" i="2"/>
  <c r="K513" i="2"/>
  <c r="Q511" i="2"/>
  <c r="Q505" i="2"/>
  <c r="Q501" i="2"/>
  <c r="Q493" i="2"/>
  <c r="R485" i="2"/>
  <c r="Q483" i="2"/>
  <c r="R479" i="2"/>
  <c r="Q475" i="2"/>
  <c r="Q473" i="2"/>
  <c r="Q471" i="2"/>
  <c r="Q467" i="2"/>
  <c r="Q463" i="2"/>
  <c r="R459" i="2"/>
  <c r="R455" i="2"/>
  <c r="Q451" i="2"/>
  <c r="Q449" i="2"/>
  <c r="R441" i="2"/>
  <c r="Q439" i="2"/>
  <c r="R435" i="2"/>
  <c r="Q431" i="2"/>
  <c r="R417" i="2"/>
  <c r="R413" i="2"/>
  <c r="Q411" i="2"/>
  <c r="R401" i="2"/>
  <c r="Q401" i="2"/>
  <c r="R395" i="2"/>
  <c r="Q395" i="2"/>
  <c r="R393" i="2"/>
  <c r="Q393" i="2"/>
  <c r="R391" i="2"/>
  <c r="Q391" i="2"/>
  <c r="R389" i="2"/>
  <c r="Q389" i="2"/>
  <c r="R387" i="2"/>
  <c r="Q387" i="2"/>
  <c r="R385" i="2"/>
  <c r="Q385" i="2"/>
  <c r="R381" i="2"/>
  <c r="Q379" i="2"/>
  <c r="R377" i="2"/>
  <c r="Q377" i="2"/>
  <c r="R375" i="2"/>
  <c r="Q375" i="2"/>
  <c r="R373" i="2"/>
  <c r="Q373" i="2"/>
  <c r="Q369" i="2"/>
  <c r="Q367" i="2"/>
  <c r="R363" i="2"/>
  <c r="Q363" i="2"/>
  <c r="Q357" i="2"/>
  <c r="R355" i="2"/>
  <c r="Q355" i="2"/>
  <c r="R353" i="2"/>
  <c r="Q353" i="2"/>
  <c r="R351" i="2"/>
  <c r="Q349" i="2"/>
  <c r="R347" i="2"/>
  <c r="Q341" i="2"/>
  <c r="R339" i="2"/>
  <c r="Q339" i="2"/>
  <c r="R337" i="2"/>
  <c r="R335" i="2"/>
  <c r="Q333" i="2"/>
  <c r="Q329" i="2"/>
  <c r="R327" i="2"/>
  <c r="R321" i="2"/>
  <c r="Q319" i="2"/>
  <c r="Q317" i="2"/>
  <c r="R315" i="2"/>
  <c r="R313" i="2"/>
  <c r="Q313" i="2"/>
  <c r="Q311" i="2"/>
  <c r="R307" i="2"/>
  <c r="Q305" i="2"/>
  <c r="Q301" i="2"/>
  <c r="Q299" i="2"/>
  <c r="R297" i="2"/>
  <c r="R295" i="2"/>
  <c r="R293" i="2"/>
  <c r="Q291" i="2"/>
  <c r="R289" i="2"/>
  <c r="Q285" i="2"/>
  <c r="Q279" i="2"/>
  <c r="R277" i="2"/>
  <c r="Q273" i="2"/>
  <c r="R271" i="2"/>
  <c r="Q269" i="2"/>
  <c r="R265" i="2"/>
  <c r="R263" i="2"/>
  <c r="Q259" i="2"/>
  <c r="Q257" i="2"/>
  <c r="Q253" i="2"/>
  <c r="Q251" i="2"/>
  <c r="R249" i="2"/>
  <c r="Q247" i="2"/>
  <c r="R245" i="2"/>
  <c r="R243" i="2"/>
  <c r="R241" i="2"/>
  <c r="R237" i="2"/>
  <c r="R235" i="2"/>
  <c r="Q233" i="2"/>
  <c r="Q229" i="2"/>
  <c r="Q227" i="2"/>
  <c r="Q219" i="2"/>
  <c r="R217" i="2"/>
  <c r="Q213" i="2"/>
  <c r="Q209" i="2"/>
  <c r="R207" i="2"/>
  <c r="Q203" i="2"/>
  <c r="R197" i="2"/>
  <c r="R195" i="2"/>
  <c r="Q195" i="2"/>
  <c r="Q193" i="2"/>
  <c r="R191" i="2"/>
  <c r="R189" i="2"/>
  <c r="R185" i="2"/>
  <c r="Q185" i="2"/>
  <c r="Q181" i="2"/>
  <c r="Q179" i="2"/>
  <c r="Q177" i="2"/>
  <c r="R175" i="2"/>
  <c r="R171" i="2"/>
  <c r="Q169" i="2"/>
  <c r="Q167" i="2"/>
  <c r="Q163" i="2"/>
  <c r="R159" i="2"/>
  <c r="Q155" i="2"/>
  <c r="Q151" i="2"/>
  <c r="K151" i="2"/>
  <c r="R149" i="2"/>
  <c r="R147" i="2"/>
  <c r="Q143" i="2"/>
  <c r="R137" i="2"/>
  <c r="Q135" i="2"/>
  <c r="R133" i="2"/>
  <c r="Q129" i="2"/>
  <c r="AU94" i="1"/>
  <c r="Q261" i="4"/>
  <c r="Q255" i="4"/>
  <c r="Q253" i="4"/>
  <c r="Q251" i="4"/>
  <c r="R249" i="4"/>
  <c r="Q247" i="4"/>
  <c r="R243" i="4"/>
  <c r="Q237" i="4"/>
  <c r="Q229" i="4"/>
  <c r="Q227" i="4"/>
  <c r="Q225" i="4"/>
  <c r="R221" i="4"/>
  <c r="Q215" i="4"/>
  <c r="Q213" i="4"/>
  <c r="Q209" i="4"/>
  <c r="R207" i="4"/>
  <c r="R203" i="4"/>
  <c r="R201" i="4"/>
  <c r="R199" i="4"/>
  <c r="R197" i="4"/>
  <c r="Q187" i="4"/>
  <c r="Q181" i="4"/>
  <c r="Q177" i="4"/>
  <c r="R169" i="4"/>
  <c r="Q167" i="4"/>
  <c r="R163" i="4"/>
  <c r="R149" i="4"/>
  <c r="Q147" i="4"/>
  <c r="Q143" i="4"/>
  <c r="Q141" i="4"/>
  <c r="R131" i="4"/>
  <c r="Q127" i="4"/>
  <c r="R133" i="3"/>
  <c r="R129" i="3"/>
  <c r="R565" i="2"/>
  <c r="R563" i="2"/>
  <c r="R557" i="2"/>
  <c r="Q555" i="2"/>
  <c r="R553" i="2"/>
  <c r="R547" i="2"/>
  <c r="Q543" i="2"/>
  <c r="R541" i="2"/>
  <c r="R539" i="2"/>
  <c r="Q535" i="2"/>
  <c r="Q533" i="2"/>
  <c r="Q529" i="2"/>
  <c r="R527" i="2"/>
  <c r="Q525" i="2"/>
  <c r="R517" i="2"/>
  <c r="Q513" i="2"/>
  <c r="K511" i="2"/>
  <c r="R503" i="2"/>
  <c r="R501" i="2"/>
  <c r="R499" i="2"/>
  <c r="R497" i="2"/>
  <c r="Q495" i="2"/>
  <c r="Q489" i="2"/>
  <c r="Q479" i="2"/>
  <c r="R477" i="2"/>
  <c r="R475" i="2"/>
  <c r="R473" i="2"/>
  <c r="R471" i="2"/>
  <c r="Q469" i="2"/>
  <c r="R463" i="2"/>
  <c r="Q461" i="2"/>
  <c r="Q459" i="2"/>
  <c r="R457" i="2"/>
  <c r="Q453" i="2"/>
  <c r="R447" i="2"/>
  <c r="R445" i="2"/>
  <c r="BK445" i="2"/>
  <c r="R443" i="2"/>
  <c r="Q437" i="2"/>
  <c r="Q435" i="2"/>
  <c r="Q433" i="2"/>
  <c r="Q429" i="2"/>
  <c r="Q427" i="2"/>
  <c r="R421" i="2"/>
  <c r="R419" i="2"/>
  <c r="Q417" i="2"/>
  <c r="Q415" i="2"/>
  <c r="Q413" i="2"/>
  <c r="R409" i="2"/>
  <c r="Q409" i="2"/>
  <c r="R407" i="2"/>
  <c r="Q407" i="2"/>
  <c r="R405" i="2"/>
  <c r="Q405" i="2"/>
  <c r="R403" i="2"/>
  <c r="Q403" i="2"/>
  <c r="R399" i="2"/>
  <c r="Q399" i="2"/>
  <c r="R397" i="2"/>
  <c r="Q397" i="2"/>
  <c r="R383" i="2"/>
  <c r="Q383" i="2"/>
  <c r="Q381" i="2"/>
  <c r="R379" i="2"/>
  <c r="R371" i="2"/>
  <c r="Q371" i="2"/>
  <c r="R369" i="2"/>
  <c r="R367" i="2"/>
  <c r="R365" i="2"/>
  <c r="Q365" i="2"/>
  <c r="R361" i="2"/>
  <c r="Q361" i="2"/>
  <c r="R359" i="2"/>
  <c r="Q359" i="2"/>
  <c r="R357" i="2"/>
  <c r="Q351" i="2"/>
  <c r="R349" i="2"/>
  <c r="Q347" i="2"/>
  <c r="R345" i="2"/>
  <c r="Q345" i="2"/>
  <c r="R343" i="2"/>
  <c r="Q343" i="2"/>
  <c r="R341" i="2"/>
  <c r="Q337" i="2"/>
  <c r="Q335" i="2"/>
  <c r="R333" i="2"/>
  <c r="Q331" i="2"/>
  <c r="R329" i="2"/>
  <c r="Q325" i="2"/>
  <c r="Q323" i="2"/>
  <c r="Q321" i="2"/>
  <c r="R319" i="2"/>
  <c r="R317" i="2"/>
  <c r="Q315" i="2"/>
  <c r="R311" i="2"/>
  <c r="Q309" i="2"/>
  <c r="Q307" i="2"/>
  <c r="R305" i="2"/>
  <c r="R303" i="2"/>
  <c r="R291" i="2"/>
  <c r="Q289" i="2"/>
  <c r="R287" i="2"/>
  <c r="R283" i="2"/>
  <c r="R281" i="2"/>
  <c r="Q281" i="2"/>
  <c r="Q275" i="2"/>
  <c r="R273" i="2"/>
  <c r="Q271" i="2"/>
  <c r="R269" i="2"/>
  <c r="Q265" i="2"/>
  <c r="Q261" i="2"/>
  <c r="R255" i="2"/>
  <c r="Q255" i="2"/>
  <c r="R251" i="2"/>
  <c r="Q243" i="2"/>
  <c r="Q239" i="2"/>
  <c r="Q235" i="2"/>
  <c r="R233" i="2"/>
  <c r="Q231" i="2"/>
  <c r="R229" i="2"/>
  <c r="Q225" i="2"/>
  <c r="R223" i="2"/>
  <c r="Q221" i="2"/>
  <c r="R219" i="2"/>
  <c r="Q217" i="2"/>
  <c r="Q215" i="2"/>
  <c r="R213" i="2"/>
  <c r="R211" i="2"/>
  <c r="Q211" i="2"/>
  <c r="R209" i="2"/>
  <c r="Q205" i="2"/>
  <c r="R203" i="2"/>
  <c r="R201" i="2"/>
  <c r="Q199" i="2"/>
  <c r="Q189" i="2"/>
  <c r="Q187" i="2"/>
  <c r="Q183" i="2"/>
  <c r="R181" i="2"/>
  <c r="R177" i="2"/>
  <c r="Q175" i="2"/>
  <c r="R173" i="2"/>
  <c r="Q171" i="2"/>
  <c r="R169" i="2"/>
  <c r="R167" i="2"/>
  <c r="Q165" i="2"/>
  <c r="R161" i="2"/>
  <c r="Q159" i="2"/>
  <c r="R157" i="2"/>
  <c r="Q153" i="2"/>
  <c r="R151" i="2"/>
  <c r="Q149" i="2"/>
  <c r="Q147" i="2"/>
  <c r="Q145" i="2"/>
  <c r="R143" i="2"/>
  <c r="R141" i="2"/>
  <c r="Q141" i="2"/>
  <c r="Q139" i="2"/>
  <c r="Q137" i="2"/>
  <c r="Q133" i="2"/>
  <c r="R131" i="2"/>
  <c r="Q259" i="4"/>
  <c r="Q257" i="4"/>
  <c r="Q249" i="4"/>
  <c r="R245" i="4"/>
  <c r="Q243" i="4"/>
  <c r="Q241" i="4"/>
  <c r="Q239" i="4"/>
  <c r="R233" i="4"/>
  <c r="R229" i="4"/>
  <c r="R219" i="4"/>
  <c r="R213" i="4"/>
  <c r="R205" i="4"/>
  <c r="Q201" i="4"/>
  <c r="Q199" i="4"/>
  <c r="Q197" i="4"/>
  <c r="R195" i="4"/>
  <c r="Q193" i="4"/>
  <c r="R191" i="4"/>
  <c r="R189" i="4"/>
  <c r="R185" i="4"/>
  <c r="R177" i="4"/>
  <c r="Q171" i="4"/>
  <c r="R165" i="4"/>
  <c r="Q161" i="4"/>
  <c r="R159" i="4"/>
  <c r="Q153" i="4"/>
  <c r="Q151" i="4"/>
  <c r="Q149" i="4"/>
  <c r="R137" i="4"/>
  <c r="Q135" i="4"/>
  <c r="Q133" i="4"/>
  <c r="Q129" i="4"/>
  <c r="R127" i="4"/>
  <c r="R131" i="3"/>
  <c r="Q129" i="3"/>
  <c r="Q553" i="2"/>
  <c r="Q551" i="2"/>
  <c r="Q545" i="2"/>
  <c r="R533" i="2"/>
  <c r="R531" i="2"/>
  <c r="R529" i="2"/>
  <c r="Q527" i="2"/>
  <c r="R521" i="2"/>
  <c r="R519" i="2"/>
  <c r="R515" i="2"/>
  <c r="R513" i="2"/>
  <c r="BK511" i="2"/>
  <c r="Q503" i="2"/>
  <c r="Q497" i="2"/>
  <c r="R489" i="2"/>
  <c r="R487" i="2"/>
  <c r="Q485" i="2"/>
  <c r="R483" i="2"/>
  <c r="Q481" i="2"/>
  <c r="Q477" i="2"/>
  <c r="R469" i="2"/>
  <c r="R467" i="2"/>
  <c r="Q465" i="2"/>
  <c r="R461" i="2"/>
  <c r="Q457" i="2"/>
  <c r="Q455" i="2"/>
  <c r="R451" i="2"/>
  <c r="R449" i="2"/>
  <c r="Q447" i="2"/>
  <c r="Q443" i="2"/>
  <c r="Q441" i="2"/>
  <c r="R433" i="2"/>
  <c r="R425" i="2"/>
  <c r="Q425" i="2"/>
  <c r="R415" i="2"/>
  <c r="R411" i="2"/>
  <c r="R331" i="2"/>
  <c r="Q327" i="2"/>
  <c r="R325" i="2"/>
  <c r="R323" i="2"/>
  <c r="R309" i="2"/>
  <c r="Q303" i="2"/>
  <c r="R301" i="2"/>
  <c r="R299" i="2"/>
  <c r="Q297" i="2"/>
  <c r="Q295" i="2"/>
  <c r="Q293" i="2"/>
  <c r="Q287" i="2"/>
  <c r="R285" i="2"/>
  <c r="Q283" i="2"/>
  <c r="R279" i="2"/>
  <c r="Q277" i="2"/>
  <c r="R275" i="2"/>
  <c r="R267" i="2"/>
  <c r="Q267" i="2"/>
  <c r="Q263" i="2"/>
  <c r="R261" i="2"/>
  <c r="R259" i="2"/>
  <c r="R257" i="2"/>
  <c r="R253" i="2"/>
  <c r="Q249" i="2"/>
  <c r="R247" i="2"/>
  <c r="Q245" i="2"/>
  <c r="Q241" i="2"/>
  <c r="R239" i="2"/>
  <c r="Q237" i="2"/>
  <c r="R231" i="2"/>
  <c r="R227" i="2"/>
  <c r="R225" i="2"/>
  <c r="Q223" i="2"/>
  <c r="R221" i="2"/>
  <c r="R215" i="2"/>
  <c r="Q207" i="2"/>
  <c r="R205" i="2"/>
  <c r="Q201" i="2"/>
  <c r="R199" i="2"/>
  <c r="Q197" i="2"/>
  <c r="R193" i="2"/>
  <c r="Q191" i="2"/>
  <c r="R187" i="2"/>
  <c r="R183" i="2"/>
  <c r="R179" i="2"/>
  <c r="Q173" i="2"/>
  <c r="R165" i="2"/>
  <c r="R163" i="2"/>
  <c r="Q161" i="2"/>
  <c r="Q157" i="2"/>
  <c r="R155" i="2"/>
  <c r="R153" i="2"/>
  <c r="R145" i="2"/>
  <c r="R139" i="2"/>
  <c r="R135" i="2"/>
  <c r="Q131" i="2"/>
  <c r="R129" i="2"/>
  <c r="K259" i="4"/>
  <c r="BE259" i="4" s="1"/>
  <c r="BK257" i="4"/>
  <c r="BK253" i="4"/>
  <c r="K251" i="4"/>
  <c r="BE251" i="4" s="1"/>
  <c r="K243" i="4"/>
  <c r="BE243" i="4"/>
  <c r="K235" i="4"/>
  <c r="BE235" i="4"/>
  <c r="BK223" i="4"/>
  <c r="BK215" i="4"/>
  <c r="BK193" i="4"/>
  <c r="K189" i="4"/>
  <c r="BE189" i="4"/>
  <c r="K187" i="4"/>
  <c r="BE187" i="4" s="1"/>
  <c r="K165" i="4"/>
  <c r="BE165" i="4"/>
  <c r="K159" i="4"/>
  <c r="BE159" i="4" s="1"/>
  <c r="BK147" i="4"/>
  <c r="K133" i="4"/>
  <c r="BE133" i="4"/>
  <c r="BK131" i="4"/>
  <c r="BK561" i="2"/>
  <c r="BK529" i="2"/>
  <c r="BK527" i="2"/>
  <c r="K525" i="2"/>
  <c r="BE525" i="2"/>
  <c r="BK513" i="2"/>
  <c r="BK507" i="2"/>
  <c r="K499" i="2"/>
  <c r="BE499" i="2"/>
  <c r="K493" i="2"/>
  <c r="BE493" i="2" s="1"/>
  <c r="BK483" i="2"/>
  <c r="K467" i="2"/>
  <c r="BE467" i="2"/>
  <c r="K463" i="2"/>
  <c r="BE463" i="2" s="1"/>
  <c r="K455" i="2"/>
  <c r="BE455" i="2"/>
  <c r="BK451" i="2"/>
  <c r="K445" i="2"/>
  <c r="BE445" i="2"/>
  <c r="BK433" i="2"/>
  <c r="K425" i="2"/>
  <c r="BE425" i="2" s="1"/>
  <c r="K413" i="2"/>
  <c r="BE413" i="2"/>
  <c r="K411" i="2"/>
  <c r="BE411" i="2" s="1"/>
  <c r="BK401" i="2"/>
  <c r="K399" i="2"/>
  <c r="BE399" i="2" s="1"/>
  <c r="K395" i="2"/>
  <c r="BE395" i="2"/>
  <c r="BK373" i="2"/>
  <c r="K369" i="2"/>
  <c r="BE369" i="2" s="1"/>
  <c r="K359" i="2"/>
  <c r="BE359" i="2"/>
  <c r="BK353" i="2"/>
  <c r="BK351" i="2"/>
  <c r="K341" i="2"/>
  <c r="BE341" i="2"/>
  <c r="K339" i="2"/>
  <c r="BE339" i="2" s="1"/>
  <c r="BK337" i="2"/>
  <c r="K333" i="2"/>
  <c r="BE333" i="2" s="1"/>
  <c r="K323" i="2"/>
  <c r="BE323" i="2"/>
  <c r="BK321" i="2"/>
  <c r="BK317" i="2"/>
  <c r="K311" i="2"/>
  <c r="BE311" i="2"/>
  <c r="K305" i="2"/>
  <c r="BE305" i="2" s="1"/>
  <c r="K301" i="2"/>
  <c r="BE301" i="2"/>
  <c r="BK293" i="2"/>
  <c r="K287" i="2"/>
  <c r="BE287" i="2" s="1"/>
  <c r="BK281" i="2"/>
  <c r="K267" i="2"/>
  <c r="BE267" i="2" s="1"/>
  <c r="K255" i="2"/>
  <c r="BE255" i="2"/>
  <c r="K239" i="2"/>
  <c r="BE239" i="2" s="1"/>
  <c r="K227" i="2"/>
  <c r="BE227" i="2"/>
  <c r="K221" i="2"/>
  <c r="BE221" i="2" s="1"/>
  <c r="K215" i="2"/>
  <c r="BE215" i="2"/>
  <c r="K201" i="2"/>
  <c r="BE201" i="2" s="1"/>
  <c r="K197" i="2"/>
  <c r="BE197" i="2"/>
  <c r="BK193" i="2"/>
  <c r="K189" i="2"/>
  <c r="BE189" i="2" s="1"/>
  <c r="BK179" i="2"/>
  <c r="BK169" i="2"/>
  <c r="K167" i="2"/>
  <c r="BE167" i="2" s="1"/>
  <c r="K163" i="2"/>
  <c r="BE163" i="2"/>
  <c r="K159" i="2"/>
  <c r="BE159" i="2" s="1"/>
  <c r="K155" i="2"/>
  <c r="BE155" i="2"/>
  <c r="BK139" i="2"/>
  <c r="BK133" i="2"/>
  <c r="BK261" i="4"/>
  <c r="K241" i="4"/>
  <c r="BE241" i="4" s="1"/>
  <c r="BK239" i="4"/>
  <c r="BK213" i="4"/>
  <c r="K199" i="4"/>
  <c r="BE199" i="4" s="1"/>
  <c r="BK191" i="4"/>
  <c r="BK183" i="4"/>
  <c r="BK173" i="4"/>
  <c r="BK169" i="4"/>
  <c r="K163" i="4"/>
  <c r="BE163" i="4"/>
  <c r="BK153" i="4"/>
  <c r="K145" i="4"/>
  <c r="BE145" i="4" s="1"/>
  <c r="BK141" i="4"/>
  <c r="BK133" i="3"/>
  <c r="K573" i="2"/>
  <c r="BE573" i="2" s="1"/>
  <c r="BK571" i="2"/>
  <c r="K565" i="2"/>
  <c r="BE565" i="2" s="1"/>
  <c r="BK553" i="2"/>
  <c r="BK551" i="2"/>
  <c r="BK547" i="2"/>
  <c r="BK543" i="2"/>
  <c r="BK537" i="2"/>
  <c r="BK535" i="2"/>
  <c r="BK533" i="2"/>
  <c r="K521" i="2"/>
  <c r="BE521" i="2" s="1"/>
  <c r="BK515" i="2"/>
  <c r="K509" i="2"/>
  <c r="BE509" i="2" s="1"/>
  <c r="K505" i="2"/>
  <c r="BE505" i="2"/>
  <c r="BK501" i="2"/>
  <c r="BK497" i="2"/>
  <c r="BK495" i="2"/>
  <c r="BK487" i="2"/>
  <c r="K479" i="2"/>
  <c r="BE479" i="2" s="1"/>
  <c r="BK475" i="2"/>
  <c r="BK471" i="2"/>
  <c r="BK459" i="2"/>
  <c r="BK443" i="2"/>
  <c r="K439" i="2"/>
  <c r="BE439" i="2"/>
  <c r="K429" i="2"/>
  <c r="BE429" i="2" s="1"/>
  <c r="K423" i="2"/>
  <c r="BE423" i="2"/>
  <c r="K407" i="2"/>
  <c r="BE407" i="2" s="1"/>
  <c r="BK405" i="2"/>
  <c r="K397" i="2"/>
  <c r="BE397" i="2"/>
  <c r="BK391" i="2"/>
  <c r="K375" i="2"/>
  <c r="BE375" i="2"/>
  <c r="BK371" i="2"/>
  <c r="K367" i="2"/>
  <c r="BE367" i="2" s="1"/>
  <c r="K303" i="2"/>
  <c r="BE303" i="2"/>
  <c r="BK299" i="2"/>
  <c r="BK295" i="2"/>
  <c r="K289" i="2"/>
  <c r="BE289" i="2"/>
  <c r="BK285" i="2"/>
  <c r="BK277" i="2"/>
  <c r="K273" i="2"/>
  <c r="BE273" i="2"/>
  <c r="BK251" i="2"/>
  <c r="BK245" i="2"/>
  <c r="BK237" i="2"/>
  <c r="BK231" i="2"/>
  <c r="K213" i="2"/>
  <c r="BE213" i="2" s="1"/>
  <c r="BK209" i="2"/>
  <c r="K205" i="2"/>
  <c r="BE205" i="2" s="1"/>
  <c r="K185" i="2"/>
  <c r="BE185" i="2"/>
  <c r="BK143" i="2"/>
  <c r="BK137" i="2"/>
  <c r="K129" i="2"/>
  <c r="BE129" i="2"/>
  <c r="K255" i="4"/>
  <c r="BE255" i="4" s="1"/>
  <c r="K247" i="4"/>
  <c r="BE247" i="4"/>
  <c r="BK237" i="4"/>
  <c r="BK233" i="4"/>
  <c r="BK231" i="4"/>
  <c r="BK229" i="4"/>
  <c r="K225" i="4"/>
  <c r="BE225" i="4" s="1"/>
  <c r="BK219" i="4"/>
  <c r="K217" i="4"/>
  <c r="BE217" i="4"/>
  <c r="BK211" i="4"/>
  <c r="K209" i="4"/>
  <c r="BE209" i="4"/>
  <c r="K205" i="4"/>
  <c r="BE205" i="4" s="1"/>
  <c r="BK203" i="4"/>
  <c r="K197" i="4"/>
  <c r="BE197" i="4"/>
  <c r="K195" i="4"/>
  <c r="BE195" i="4" s="1"/>
  <c r="BK179" i="4"/>
  <c r="BK175" i="4"/>
  <c r="K171" i="4"/>
  <c r="BE171" i="4" s="1"/>
  <c r="K167" i="4"/>
  <c r="BE167" i="4"/>
  <c r="BK161" i="4"/>
  <c r="K151" i="4"/>
  <c r="BE151" i="4"/>
  <c r="K149" i="4"/>
  <c r="BE149" i="4" s="1"/>
  <c r="BK143" i="4"/>
  <c r="BK139" i="4"/>
  <c r="K127" i="4"/>
  <c r="BE127" i="4" s="1"/>
  <c r="BK569" i="2"/>
  <c r="K557" i="2"/>
  <c r="BE557" i="2" s="1"/>
  <c r="K555" i="2"/>
  <c r="BE555" i="2"/>
  <c r="K549" i="2"/>
  <c r="BE549" i="2" s="1"/>
  <c r="BK539" i="2"/>
  <c r="BK531" i="2"/>
  <c r="BK503" i="2"/>
  <c r="BK491" i="2"/>
  <c r="BK489" i="2"/>
  <c r="BK481" i="2"/>
  <c r="BK477" i="2"/>
  <c r="K473" i="2"/>
  <c r="BE473" i="2"/>
  <c r="BK469" i="2"/>
  <c r="K457" i="2"/>
  <c r="BE457" i="2" s="1"/>
  <c r="BK447" i="2"/>
  <c r="BK441" i="2"/>
  <c r="BK437" i="2"/>
  <c r="BK427" i="2"/>
  <c r="BK419" i="2"/>
  <c r="BK415" i="2"/>
  <c r="K403" i="2"/>
  <c r="BE403" i="2" s="1"/>
  <c r="K385" i="2"/>
  <c r="BE385" i="2"/>
  <c r="K381" i="2"/>
  <c r="BE381" i="2" s="1"/>
  <c r="BK363" i="2"/>
  <c r="BK355" i="2"/>
  <c r="BK349" i="2"/>
  <c r="K343" i="2"/>
  <c r="BE343" i="2"/>
  <c r="BK331" i="2"/>
  <c r="BK319" i="2"/>
  <c r="K315" i="2"/>
  <c r="BE315" i="2"/>
  <c r="K313" i="2"/>
  <c r="BE313" i="2" s="1"/>
  <c r="BK309" i="2"/>
  <c r="BK297" i="2"/>
  <c r="K279" i="2"/>
  <c r="BE279" i="2" s="1"/>
  <c r="K275" i="2"/>
  <c r="BE275" i="2"/>
  <c r="BK265" i="2"/>
  <c r="BK261" i="2"/>
  <c r="BK259" i="2"/>
  <c r="K257" i="2"/>
  <c r="BE257" i="2"/>
  <c r="BK253" i="2"/>
  <c r="BK249" i="2"/>
  <c r="BK241" i="2"/>
  <c r="K233" i="2"/>
  <c r="BE233" i="2" s="1"/>
  <c r="BK229" i="2"/>
  <c r="K203" i="2"/>
  <c r="BE203" i="2"/>
  <c r="K199" i="2"/>
  <c r="BE199" i="2" s="1"/>
  <c r="BK195" i="2"/>
  <c r="K187" i="2"/>
  <c r="BE187" i="2" s="1"/>
  <c r="BK181" i="2"/>
  <c r="K177" i="2"/>
  <c r="BE177" i="2"/>
  <c r="K173" i="2"/>
  <c r="BE173" i="2" s="1"/>
  <c r="BK165" i="2"/>
  <c r="K157" i="2"/>
  <c r="BE157" i="2" s="1"/>
  <c r="BK151" i="2"/>
  <c r="K149" i="2"/>
  <c r="BE149" i="2"/>
  <c r="BK145" i="2"/>
  <c r="BK141" i="2"/>
  <c r="K135" i="2"/>
  <c r="BE135" i="2"/>
  <c r="K249" i="4"/>
  <c r="BE249" i="4" s="1"/>
  <c r="K245" i="4"/>
  <c r="BE245" i="4"/>
  <c r="BK227" i="4"/>
  <c r="K221" i="4"/>
  <c r="BE221" i="4"/>
  <c r="K207" i="4"/>
  <c r="BE207" i="4" s="1"/>
  <c r="BK201" i="4"/>
  <c r="BK185" i="4"/>
  <c r="BK181" i="4"/>
  <c r="BK177" i="4"/>
  <c r="K157" i="4"/>
  <c r="BE157" i="4"/>
  <c r="K155" i="4"/>
  <c r="BE155" i="4" s="1"/>
  <c r="BK137" i="4"/>
  <c r="BK135" i="4"/>
  <c r="K129" i="4"/>
  <c r="BE129" i="4" s="1"/>
  <c r="BK575" i="2"/>
  <c r="BK567" i="2"/>
  <c r="K563" i="2"/>
  <c r="BE563" i="2" s="1"/>
  <c r="K559" i="2"/>
  <c r="BE559" i="2"/>
  <c r="K545" i="2"/>
  <c r="BE545" i="2" s="1"/>
  <c r="BK541" i="2"/>
  <c r="K523" i="2"/>
  <c r="BE523" i="2"/>
  <c r="K519" i="2"/>
  <c r="BE519" i="2" s="1"/>
  <c r="BK517" i="2"/>
  <c r="BK485" i="2"/>
  <c r="K465" i="2"/>
  <c r="BE465" i="2" s="1"/>
  <c r="K461" i="2"/>
  <c r="BE461" i="2"/>
  <c r="BK453" i="2"/>
  <c r="K449" i="2"/>
  <c r="BE449" i="2"/>
  <c r="BK435" i="2"/>
  <c r="K431" i="2"/>
  <c r="BE431" i="2" s="1"/>
  <c r="K421" i="2"/>
  <c r="BE421" i="2"/>
  <c r="BK417" i="2"/>
  <c r="BK409" i="2"/>
  <c r="BK393" i="2"/>
  <c r="BK389" i="2"/>
  <c r="BK387" i="2"/>
  <c r="BK383" i="2"/>
  <c r="BK379" i="2"/>
  <c r="K377" i="2"/>
  <c r="BE377" i="2" s="1"/>
  <c r="BK365" i="2"/>
  <c r="K361" i="2"/>
  <c r="BE361" i="2"/>
  <c r="K357" i="2"/>
  <c r="BE357" i="2" s="1"/>
  <c r="BK347" i="2"/>
  <c r="BK345" i="2"/>
  <c r="BK335" i="2"/>
  <c r="K329" i="2"/>
  <c r="BE329" i="2"/>
  <c r="K327" i="2"/>
  <c r="BE327" i="2" s="1"/>
  <c r="K325" i="2"/>
  <c r="BE325" i="2"/>
  <c r="BK307" i="2"/>
  <c r="K291" i="2"/>
  <c r="BE291" i="2" s="1"/>
  <c r="K283" i="2"/>
  <c r="BE283" i="2"/>
  <c r="BK271" i="2"/>
  <c r="BK269" i="2"/>
  <c r="BK263" i="2"/>
  <c r="K247" i="2"/>
  <c r="BE247" i="2" s="1"/>
  <c r="K243" i="2"/>
  <c r="BE243" i="2"/>
  <c r="K235" i="2"/>
  <c r="BE235" i="2" s="1"/>
  <c r="K225" i="2"/>
  <c r="BE225" i="2"/>
  <c r="BK223" i="2"/>
  <c r="BK219" i="2"/>
  <c r="K217" i="2"/>
  <c r="BE217" i="2"/>
  <c r="BK211" i="2"/>
  <c r="K207" i="2"/>
  <c r="BE207" i="2" s="1"/>
  <c r="BK191" i="2"/>
  <c r="BK183" i="2"/>
  <c r="BK175" i="2"/>
  <c r="BK171" i="2"/>
  <c r="BK161" i="2"/>
  <c r="K153" i="2"/>
  <c r="BE153" i="2" s="1"/>
  <c r="BK147" i="2"/>
  <c r="K131" i="2"/>
  <c r="BE131" i="2"/>
  <c r="X128" i="2" l="1"/>
  <c r="X127" i="2"/>
  <c r="V128" i="3"/>
  <c r="V127" i="3"/>
  <c r="T128" i="2"/>
  <c r="T127" i="2"/>
  <c r="AW95" i="1"/>
  <c r="V128" i="2"/>
  <c r="V127" i="2" s="1"/>
  <c r="T128" i="3"/>
  <c r="T127" i="3"/>
  <c r="AW96" i="1"/>
  <c r="X128" i="3"/>
  <c r="X127" i="3"/>
  <c r="V126" i="4"/>
  <c r="R128" i="2"/>
  <c r="R127" i="2" s="1"/>
  <c r="J96" i="2" s="1"/>
  <c r="K32" i="2" s="1"/>
  <c r="AT95" i="1" s="1"/>
  <c r="Q128" i="3"/>
  <c r="I97" i="3"/>
  <c r="Q126" i="4"/>
  <c r="I96" i="4"/>
  <c r="K31" i="4" s="1"/>
  <c r="AS97" i="1" s="1"/>
  <c r="Q128" i="2"/>
  <c r="Q127" i="2"/>
  <c r="I96" i="2" s="1"/>
  <c r="K31" i="2" s="1"/>
  <c r="AS95" i="1" s="1"/>
  <c r="R128" i="3"/>
  <c r="J97" i="3" s="1"/>
  <c r="T126" i="4"/>
  <c r="AW97" i="1"/>
  <c r="X126" i="4"/>
  <c r="R126" i="4"/>
  <c r="J96" i="4"/>
  <c r="K32" i="4"/>
  <c r="AT97" i="1"/>
  <c r="F91" i="2"/>
  <c r="J92" i="2"/>
  <c r="E117" i="2"/>
  <c r="F124" i="2"/>
  <c r="BE151" i="2"/>
  <c r="BE495" i="2"/>
  <c r="BE511" i="2"/>
  <c r="E85" i="3"/>
  <c r="F91" i="3"/>
  <c r="J121" i="3"/>
  <c r="F124" i="3"/>
  <c r="E85" i="4"/>
  <c r="J89" i="4"/>
  <c r="F122" i="4"/>
  <c r="J121" i="2"/>
  <c r="J123" i="2"/>
  <c r="J91" i="3"/>
  <c r="J91" i="4"/>
  <c r="F123" i="4"/>
  <c r="J92" i="3"/>
  <c r="J92" i="4"/>
  <c r="BE513" i="2"/>
  <c r="F40" i="2"/>
  <c r="BE95" i="1"/>
  <c r="F41" i="3"/>
  <c r="BF96" i="1"/>
  <c r="K38" i="4"/>
  <c r="AY97" i="1"/>
  <c r="F40" i="4"/>
  <c r="BE97" i="1"/>
  <c r="K141" i="2"/>
  <c r="BE141" i="2"/>
  <c r="BK155" i="2"/>
  <c r="K161" i="2"/>
  <c r="BE161" i="2"/>
  <c r="K171" i="2"/>
  <c r="BE171" i="2" s="1"/>
  <c r="K195" i="2"/>
  <c r="BE195" i="2"/>
  <c r="BK203" i="2"/>
  <c r="BK207" i="2"/>
  <c r="BK213" i="2"/>
  <c r="K219" i="2"/>
  <c r="BE219" i="2"/>
  <c r="K231" i="2"/>
  <c r="BE231" i="2"/>
  <c r="BK255" i="2"/>
  <c r="K261" i="2"/>
  <c r="BE261" i="2" s="1"/>
  <c r="K281" i="2"/>
  <c r="BE281" i="2"/>
  <c r="K285" i="2"/>
  <c r="BE285" i="2" s="1"/>
  <c r="K295" i="2"/>
  <c r="BE295" i="2"/>
  <c r="K309" i="2"/>
  <c r="BE309" i="2" s="1"/>
  <c r="BK325" i="2"/>
  <c r="BK411" i="2"/>
  <c r="K433" i="2"/>
  <c r="BE433" i="2" s="1"/>
  <c r="K443" i="2"/>
  <c r="BE443" i="2"/>
  <c r="K469" i="2"/>
  <c r="BE469" i="2" s="1"/>
  <c r="K483" i="2"/>
  <c r="BE483" i="2"/>
  <c r="K529" i="2"/>
  <c r="BE529" i="2" s="1"/>
  <c r="K543" i="2"/>
  <c r="BE543" i="2"/>
  <c r="BK559" i="2"/>
  <c r="BK129" i="4"/>
  <c r="K141" i="4"/>
  <c r="BE141" i="4"/>
  <c r="BK157" i="4"/>
  <c r="K183" i="4"/>
  <c r="BE183" i="4"/>
  <c r="BK207" i="4"/>
  <c r="K229" i="4"/>
  <c r="BE229" i="4" s="1"/>
  <c r="K253" i="4"/>
  <c r="BE253" i="4"/>
  <c r="K137" i="2"/>
  <c r="BE137" i="2" s="1"/>
  <c r="BK149" i="2"/>
  <c r="BK173" i="2"/>
  <c r="K193" i="2"/>
  <c r="BE193" i="2" s="1"/>
  <c r="K223" i="2"/>
  <c r="BE223" i="2"/>
  <c r="K241" i="2"/>
  <c r="BE241" i="2" s="1"/>
  <c r="K269" i="2"/>
  <c r="BE269" i="2"/>
  <c r="K321" i="2"/>
  <c r="BE321" i="2" s="1"/>
  <c r="K337" i="2"/>
  <c r="BE337" i="2"/>
  <c r="BK343" i="2"/>
  <c r="K351" i="2"/>
  <c r="BE351" i="2"/>
  <c r="BK359" i="2"/>
  <c r="BK367" i="2"/>
  <c r="BK381" i="2"/>
  <c r="K387" i="2"/>
  <c r="BE387" i="2"/>
  <c r="BK395" i="2"/>
  <c r="BK403" i="2"/>
  <c r="BK413" i="2"/>
  <c r="K419" i="2"/>
  <c r="BE419" i="2"/>
  <c r="K451" i="2"/>
  <c r="BE451" i="2"/>
  <c r="K487" i="2"/>
  <c r="BE487" i="2"/>
  <c r="K527" i="2"/>
  <c r="BE527" i="2"/>
  <c r="K551" i="2"/>
  <c r="BE551" i="2"/>
  <c r="BK563" i="2"/>
  <c r="BK163" i="4"/>
  <c r="K179" i="4"/>
  <c r="BE179" i="4"/>
  <c r="BK195" i="4"/>
  <c r="BK205" i="4"/>
  <c r="K215" i="4"/>
  <c r="BE215" i="4"/>
  <c r="K233" i="4"/>
  <c r="BE233" i="4"/>
  <c r="BK423" i="2"/>
  <c r="K459" i="2"/>
  <c r="BE459" i="2" s="1"/>
  <c r="K497" i="2"/>
  <c r="BE497" i="2"/>
  <c r="BK565" i="2"/>
  <c r="K575" i="2"/>
  <c r="BE575" i="2"/>
  <c r="K161" i="4"/>
  <c r="BE161" i="4"/>
  <c r="K211" i="4"/>
  <c r="BE211" i="4"/>
  <c r="K491" i="2"/>
  <c r="BE491" i="2"/>
  <c r="K38" i="3"/>
  <c r="AY96" i="1"/>
  <c r="F39" i="2"/>
  <c r="BD95" i="1"/>
  <c r="BK153" i="2"/>
  <c r="K165" i="2"/>
  <c r="BE165" i="2"/>
  <c r="K179" i="2"/>
  <c r="BE179" i="2" s="1"/>
  <c r="BK189" i="2"/>
  <c r="BK205" i="2"/>
  <c r="K211" i="2"/>
  <c r="BE211" i="2" s="1"/>
  <c r="BK233" i="2"/>
  <c r="BK243" i="2"/>
  <c r="BK247" i="2"/>
  <c r="K249" i="2"/>
  <c r="BE249" i="2"/>
  <c r="K259" i="2"/>
  <c r="BE259" i="2"/>
  <c r="K277" i="2"/>
  <c r="BE277" i="2"/>
  <c r="BK289" i="2"/>
  <c r="BK303" i="2"/>
  <c r="BK311" i="2"/>
  <c r="K317" i="2"/>
  <c r="BE317" i="2"/>
  <c r="K331" i="2"/>
  <c r="BE331" i="2" s="1"/>
  <c r="BK431" i="2"/>
  <c r="K441" i="2"/>
  <c r="BE441" i="2"/>
  <c r="BK467" i="2"/>
  <c r="K475" i="2"/>
  <c r="BE475" i="2"/>
  <c r="K489" i="2"/>
  <c r="BE489" i="2" s="1"/>
  <c r="BK499" i="2"/>
  <c r="K515" i="2"/>
  <c r="BE515" i="2"/>
  <c r="BK523" i="2"/>
  <c r="K533" i="2"/>
  <c r="BE533" i="2"/>
  <c r="K539" i="2"/>
  <c r="BE539" i="2" s="1"/>
  <c r="BK557" i="2"/>
  <c r="K135" i="4"/>
  <c r="BE135" i="4"/>
  <c r="K147" i="4"/>
  <c r="BE147" i="4"/>
  <c r="BK167" i="4"/>
  <c r="BK187" i="4"/>
  <c r="BK209" i="4"/>
  <c r="K231" i="4"/>
  <c r="BE231" i="4"/>
  <c r="BK241" i="4"/>
  <c r="K257" i="4"/>
  <c r="BE257" i="4"/>
  <c r="K133" i="2"/>
  <c r="BE133" i="2"/>
  <c r="K143" i="2"/>
  <c r="BE143" i="2"/>
  <c r="K169" i="2"/>
  <c r="BE169" i="2"/>
  <c r="BK185" i="2"/>
  <c r="BK221" i="2"/>
  <c r="K237" i="2"/>
  <c r="BE237" i="2"/>
  <c r="K265" i="2"/>
  <c r="BE265" i="2"/>
  <c r="BK287" i="2"/>
  <c r="BK323" i="2"/>
  <c r="BK339" i="2"/>
  <c r="K347" i="2"/>
  <c r="BE347" i="2"/>
  <c r="K355" i="2"/>
  <c r="BE355" i="2" s="1"/>
  <c r="K365" i="2"/>
  <c r="BE365" i="2"/>
  <c r="K373" i="2"/>
  <c r="BE373" i="2" s="1"/>
  <c r="BK375" i="2"/>
  <c r="K389" i="2"/>
  <c r="BE389" i="2"/>
  <c r="BK397" i="2"/>
  <c r="K405" i="2"/>
  <c r="BE405" i="2"/>
  <c r="K415" i="2"/>
  <c r="BE415" i="2" s="1"/>
  <c r="BK421" i="2"/>
  <c r="K471" i="2"/>
  <c r="BE471" i="2"/>
  <c r="BK505" i="2"/>
  <c r="K537" i="2"/>
  <c r="BE537" i="2"/>
  <c r="K553" i="2"/>
  <c r="BE553" i="2" s="1"/>
  <c r="K143" i="4"/>
  <c r="BE143" i="4"/>
  <c r="BK159" i="4"/>
  <c r="K173" i="4"/>
  <c r="BE173" i="4"/>
  <c r="BK189" i="4"/>
  <c r="K213" i="4"/>
  <c r="BE213" i="4" s="1"/>
  <c r="K219" i="4"/>
  <c r="BE219" i="4"/>
  <c r="K261" i="4"/>
  <c r="BE261" i="4" s="1"/>
  <c r="BK449" i="2"/>
  <c r="BK493" i="2"/>
  <c r="BK525" i="2"/>
  <c r="K569" i="2"/>
  <c r="BE569" i="2"/>
  <c r="K153" i="4"/>
  <c r="BE153" i="4"/>
  <c r="K185" i="4"/>
  <c r="BE185" i="4"/>
  <c r="BK245" i="4"/>
  <c r="F39" i="4"/>
  <c r="BD97" i="1" s="1"/>
  <c r="F38" i="3"/>
  <c r="BC96" i="1"/>
  <c r="F40" i="3"/>
  <c r="BE96" i="1" s="1"/>
  <c r="F38" i="2"/>
  <c r="BC95" i="1"/>
  <c r="F41" i="2"/>
  <c r="BF95" i="1" s="1"/>
  <c r="BK129" i="2"/>
  <c r="BK135" i="2"/>
  <c r="K145" i="2"/>
  <c r="BE145" i="2" s="1"/>
  <c r="K147" i="2"/>
  <c r="BE147" i="2"/>
  <c r="BK157" i="2"/>
  <c r="BK163" i="2"/>
  <c r="K175" i="2"/>
  <c r="BE175" i="2"/>
  <c r="K181" i="2"/>
  <c r="BE181" i="2" s="1"/>
  <c r="BK187" i="2"/>
  <c r="K191" i="2"/>
  <c r="BE191" i="2"/>
  <c r="BK199" i="2"/>
  <c r="BK215" i="2"/>
  <c r="BK227" i="2"/>
  <c r="K245" i="2"/>
  <c r="BE245" i="2" s="1"/>
  <c r="K253" i="2"/>
  <c r="BE253" i="2"/>
  <c r="BK267" i="2"/>
  <c r="BK279" i="2"/>
  <c r="K293" i="2"/>
  <c r="BE293" i="2"/>
  <c r="BK301" i="2"/>
  <c r="BK313" i="2"/>
  <c r="BK315" i="2"/>
  <c r="K319" i="2"/>
  <c r="BE319" i="2"/>
  <c r="BK329" i="2"/>
  <c r="BK429" i="2"/>
  <c r="BK457" i="2"/>
  <c r="BK465" i="2"/>
  <c r="BK473" i="2"/>
  <c r="K485" i="2"/>
  <c r="BE485" i="2"/>
  <c r="K503" i="2"/>
  <c r="BE503" i="2" s="1"/>
  <c r="BK519" i="2"/>
  <c r="K531" i="2"/>
  <c r="BE531" i="2"/>
  <c r="K535" i="2"/>
  <c r="BE535" i="2"/>
  <c r="K547" i="2"/>
  <c r="BE547" i="2"/>
  <c r="K133" i="3"/>
  <c r="BE133" i="3"/>
  <c r="K137" i="4"/>
  <c r="BE137" i="4"/>
  <c r="K169" i="4"/>
  <c r="BE169" i="4"/>
  <c r="BK197" i="4"/>
  <c r="BK221" i="4"/>
  <c r="K237" i="4"/>
  <c r="BE237" i="4"/>
  <c r="BK249" i="4"/>
  <c r="BK259" i="4"/>
  <c r="BK131" i="2"/>
  <c r="K139" i="2"/>
  <c r="BE139" i="2"/>
  <c r="BK167" i="2"/>
  <c r="K183" i="2"/>
  <c r="BE183" i="2"/>
  <c r="BK197" i="2"/>
  <c r="BK235" i="2"/>
  <c r="K251" i="2"/>
  <c r="BE251" i="2"/>
  <c r="K271" i="2"/>
  <c r="BE271" i="2"/>
  <c r="K297" i="2"/>
  <c r="BE297" i="2"/>
  <c r="BK333" i="2"/>
  <c r="BK341" i="2"/>
  <c r="K349" i="2"/>
  <c r="BE349" i="2"/>
  <c r="BK357" i="2"/>
  <c r="K363" i="2"/>
  <c r="BE363" i="2" s="1"/>
  <c r="K371" i="2"/>
  <c r="BE371" i="2"/>
  <c r="K379" i="2"/>
  <c r="BE379" i="2" s="1"/>
  <c r="BK385" i="2"/>
  <c r="K393" i="2"/>
  <c r="BE393" i="2"/>
  <c r="K401" i="2"/>
  <c r="BE401" i="2"/>
  <c r="K409" i="2"/>
  <c r="BE409" i="2"/>
  <c r="K417" i="2"/>
  <c r="BE417" i="2"/>
  <c r="BK439" i="2"/>
  <c r="K453" i="2"/>
  <c r="BE453" i="2" s="1"/>
  <c r="K501" i="2"/>
  <c r="BE501" i="2"/>
  <c r="BK549" i="2"/>
  <c r="BK555" i="2"/>
  <c r="K131" i="3"/>
  <c r="BE131" i="3"/>
  <c r="K139" i="4"/>
  <c r="BE139" i="4" s="1"/>
  <c r="BK155" i="4"/>
  <c r="BK171" i="4"/>
  <c r="K181" i="4"/>
  <c r="BE181" i="4" s="1"/>
  <c r="K201" i="4"/>
  <c r="BE201" i="4"/>
  <c r="K227" i="4"/>
  <c r="BE227" i="4" s="1"/>
  <c r="BK247" i="4"/>
  <c r="K447" i="2"/>
  <c r="BE447" i="2"/>
  <c r="BK461" i="2"/>
  <c r="BK509" i="2"/>
  <c r="K571" i="2"/>
  <c r="BE571" i="2"/>
  <c r="BK165" i="4"/>
  <c r="BK217" i="4"/>
  <c r="F41" i="4"/>
  <c r="BF97" i="1"/>
  <c r="F39" i="3"/>
  <c r="BD96" i="1"/>
  <c r="F38" i="4"/>
  <c r="BC97" i="1"/>
  <c r="K38" i="2"/>
  <c r="AY95" i="1"/>
  <c r="K209" i="2"/>
  <c r="BE209" i="2"/>
  <c r="BK217" i="2"/>
  <c r="BK225" i="2"/>
  <c r="BK239" i="2"/>
  <c r="BK257" i="2"/>
  <c r="BK275" i="2"/>
  <c r="BK283" i="2"/>
  <c r="BK291" i="2"/>
  <c r="K299" i="2"/>
  <c r="BE299" i="2" s="1"/>
  <c r="K307" i="2"/>
  <c r="BE307" i="2"/>
  <c r="BK327" i="2"/>
  <c r="K427" i="2"/>
  <c r="BE427" i="2"/>
  <c r="K437" i="2"/>
  <c r="BE437" i="2"/>
  <c r="BK455" i="2"/>
  <c r="BK463" i="2"/>
  <c r="K481" i="2"/>
  <c r="BE481" i="2"/>
  <c r="BK521" i="2"/>
  <c r="K541" i="2"/>
  <c r="BE541" i="2"/>
  <c r="BK129" i="3"/>
  <c r="BK128" i="3" s="1"/>
  <c r="K128" i="3" s="1"/>
  <c r="K97" i="3" s="1"/>
  <c r="BK127" i="4"/>
  <c r="BK133" i="4"/>
  <c r="BK149" i="4"/>
  <c r="K193" i="4"/>
  <c r="BE193" i="4"/>
  <c r="BK199" i="4"/>
  <c r="K223" i="4"/>
  <c r="BE223" i="4"/>
  <c r="K239" i="4"/>
  <c r="BE239" i="4" s="1"/>
  <c r="BK251" i="4"/>
  <c r="BK159" i="2"/>
  <c r="BK177" i="2"/>
  <c r="BK201" i="2"/>
  <c r="K229" i="2"/>
  <c r="BE229" i="2"/>
  <c r="K263" i="2"/>
  <c r="BE263" i="2" s="1"/>
  <c r="BK273" i="2"/>
  <c r="BK305" i="2"/>
  <c r="K335" i="2"/>
  <c r="BE335" i="2" s="1"/>
  <c r="K345" i="2"/>
  <c r="BE345" i="2"/>
  <c r="K353" i="2"/>
  <c r="BE353" i="2" s="1"/>
  <c r="BK361" i="2"/>
  <c r="BK369" i="2"/>
  <c r="BK377" i="2"/>
  <c r="K383" i="2"/>
  <c r="BE383" i="2"/>
  <c r="K391" i="2"/>
  <c r="BE391" i="2"/>
  <c r="BK399" i="2"/>
  <c r="BK407" i="2"/>
  <c r="BK425" i="2"/>
  <c r="BK479" i="2"/>
  <c r="K517" i="2"/>
  <c r="BE517" i="2"/>
  <c r="BK545" i="2"/>
  <c r="K561" i="2"/>
  <c r="BE561" i="2" s="1"/>
  <c r="K131" i="4"/>
  <c r="BE131" i="4"/>
  <c r="BK151" i="4"/>
  <c r="K175" i="4"/>
  <c r="BE175" i="4"/>
  <c r="K191" i="4"/>
  <c r="BE191" i="4"/>
  <c r="K203" i="4"/>
  <c r="BE203" i="4"/>
  <c r="BK225" i="4"/>
  <c r="BK235" i="4"/>
  <c r="K435" i="2"/>
  <c r="BE435" i="2"/>
  <c r="K477" i="2"/>
  <c r="BE477" i="2"/>
  <c r="K507" i="2"/>
  <c r="BE507" i="2"/>
  <c r="K567" i="2"/>
  <c r="BE567" i="2"/>
  <c r="BK573" i="2"/>
  <c r="BK145" i="4"/>
  <c r="K177" i="4"/>
  <c r="BE177" i="4"/>
  <c r="BK243" i="4"/>
  <c r="J97" i="2" l="1"/>
  <c r="BK127" i="3"/>
  <c r="K127" i="3" s="1"/>
  <c r="K96" i="3" s="1"/>
  <c r="K30" i="3" s="1"/>
  <c r="K106" i="3" s="1"/>
  <c r="K100" i="3" s="1"/>
  <c r="K33" i="3" s="1"/>
  <c r="Q127" i="3"/>
  <c r="I96" i="3" s="1"/>
  <c r="K31" i="3" s="1"/>
  <c r="AS96" i="1" s="1"/>
  <c r="AS94" i="1" s="1"/>
  <c r="AK27" i="1" s="1"/>
  <c r="R127" i="3"/>
  <c r="J96" i="3" s="1"/>
  <c r="K32" i="3" s="1"/>
  <c r="AT96" i="1" s="1"/>
  <c r="AT94" i="1" s="1"/>
  <c r="AK28" i="1" s="1"/>
  <c r="I97" i="2"/>
  <c r="BK128" i="2"/>
  <c r="K128" i="2" s="1"/>
  <c r="K97" i="2" s="1"/>
  <c r="BK126" i="4"/>
  <c r="K126" i="4"/>
  <c r="K96" i="4"/>
  <c r="AW94" i="1"/>
  <c r="BD94" i="1"/>
  <c r="W36" i="1" s="1"/>
  <c r="BE94" i="1"/>
  <c r="W37" i="1"/>
  <c r="BF94" i="1"/>
  <c r="W38" i="1"/>
  <c r="BC94" i="1"/>
  <c r="W35" i="1"/>
  <c r="BE106" i="3" l="1"/>
  <c r="K30" i="4"/>
  <c r="BK127" i="2"/>
  <c r="K127" i="2"/>
  <c r="K96" i="2" s="1"/>
  <c r="AZ94" i="1"/>
  <c r="AY94" i="1"/>
  <c r="AK35" i="1"/>
  <c r="BA94" i="1"/>
  <c r="K108" i="3"/>
  <c r="K34" i="3"/>
  <c r="AG96" i="1"/>
  <c r="K37" i="3"/>
  <c r="AX96" i="1" s="1"/>
  <c r="AV96" i="1" s="1"/>
  <c r="K30" i="2" l="1"/>
  <c r="K43" i="3"/>
  <c r="AN96" i="1"/>
  <c r="F37" i="3"/>
  <c r="BB96" i="1" s="1"/>
  <c r="K105" i="4"/>
  <c r="K99" i="4"/>
  <c r="K33" i="4"/>
  <c r="K34" i="4" s="1"/>
  <c r="AG97" i="1" s="1"/>
  <c r="BE105" i="4" l="1"/>
  <c r="K107" i="4"/>
  <c r="K106" i="2"/>
  <c r="K100" i="2"/>
  <c r="K33" i="2" s="1"/>
  <c r="K34" i="2" s="1"/>
  <c r="AG95" i="1" s="1"/>
  <c r="K37" i="4"/>
  <c r="AX97" i="1" s="1"/>
  <c r="AV97" i="1" s="1"/>
  <c r="K43" i="4" l="1"/>
  <c r="BE106" i="2"/>
  <c r="AN97" i="1"/>
  <c r="AG94" i="1"/>
  <c r="F37" i="4"/>
  <c r="BB97" i="1" s="1"/>
  <c r="K108" i="2"/>
  <c r="F37" i="2"/>
  <c r="BB95" i="1" s="1"/>
  <c r="BB94" i="1" l="1"/>
  <c r="AG101" i="1"/>
  <c r="AV101" i="1"/>
  <c r="BY101" i="1" s="1"/>
  <c r="AK26" i="1"/>
  <c r="AG102" i="1"/>
  <c r="AG103" i="1"/>
  <c r="CD103" i="1"/>
  <c r="AG100" i="1"/>
  <c r="K37" i="2"/>
  <c r="AX95" i="1" s="1"/>
  <c r="AV95" i="1" s="1"/>
  <c r="CD101" i="1" l="1"/>
  <c r="K43" i="2"/>
  <c r="CD100" i="1"/>
  <c r="W34" i="1" s="1"/>
  <c r="CD102" i="1"/>
  <c r="AN95" i="1"/>
  <c r="AV100" i="1"/>
  <c r="BY100" i="1"/>
  <c r="AV103" i="1"/>
  <c r="BY103" i="1"/>
  <c r="AG99" i="1"/>
  <c r="AK29" i="1"/>
  <c r="AV102" i="1"/>
  <c r="BY102" i="1"/>
  <c r="AX94" i="1"/>
  <c r="AK34" i="1"/>
  <c r="AN101" i="1"/>
  <c r="AG105" i="1" l="1"/>
  <c r="AK31" i="1"/>
  <c r="AN102" i="1"/>
  <c r="AN100" i="1"/>
  <c r="AN103" i="1"/>
  <c r="AV94" i="1"/>
  <c r="AN94" i="1"/>
  <c r="AK40" i="1" l="1"/>
  <c r="AN99" i="1"/>
  <c r="AN105" i="1" l="1"/>
</calcChain>
</file>

<file path=xl/sharedStrings.xml><?xml version="1.0" encoding="utf-8"?>
<sst xmlns="http://schemas.openxmlformats.org/spreadsheetml/2006/main" count="6507" uniqueCount="1485">
  <si>
    <t>Export Komplet</t>
  </si>
  <si>
    <t/>
  </si>
  <si>
    <t>2.0</t>
  </si>
  <si>
    <t>ZAMOK</t>
  </si>
  <si>
    <t>False</t>
  </si>
  <si>
    <t>True</t>
  </si>
  <si>
    <t>{f6aa4209-f49f-48a0-879f-4f5e65059815}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</si>
  <si>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</si>
  <si>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</si>
  <si>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</si>
  <si>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</si>
  <si>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</si>
  <si>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</si>
  <si>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</si>
  <si>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</si>
  <si>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</si>
  <si>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</si>
  <si>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</si>
  <si>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výměnných dílů zabezpečovacího zařízení včetně prohlídek VÚD - OŘ Brno</t>
  </si>
  <si>
    <t>KSO:</t>
  </si>
  <si>
    <t>CC-CZ:</t>
  </si>
  <si>
    <t>Místo:</t>
  </si>
  <si>
    <t xml:space="preserve"> </t>
  </si>
  <si>
    <t>Datum:</t>
  </si>
  <si>
    <t>17. 12. 2019</t>
  </si>
  <si>
    <t>Zadavatel:</t>
  </si>
  <si>
    <t>IČ:</t>
  </si>
  <si>
    <t>DIČ:</t>
  </si>
  <si>
    <t>Uchazeč:</t>
  </si>
  <si>
    <t>Vyplň údaj</t>
  </si>
  <si>
    <t>Projektant:</t>
  </si>
  <si>
    <t>Zpracovatel:</t>
  </si>
  <si>
    <t>Bc. Komzák Roman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</si>
  <si>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</si>
  <si>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</si>
  <si>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</si>
  <si>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</si>
  <si>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</si>
  <si>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</si>
  <si>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</si>
  <si>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</si>
  <si>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</si>
  <si>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</si>
  <si>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</si>
  <si>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</si>
  <si>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</si>
  <si>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</si>
  <si>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</si>
  <si>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</si>
  <si>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</si>
  <si>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</si>
  <si>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</si>
  <si>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</si>
  <si>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</si>
  <si>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</si>
  <si>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</si>
  <si>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</si>
  <si>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</si>
  <si>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</si>
  <si>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</si>
  <si>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</si>
  <si>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</si>
  <si>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</si>
  <si>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</si>
  <si>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</si>
  <si>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</si>
  <si>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</si>
  <si>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</si>
  <si>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</si>
  <si>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</si>
  <si>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</si>
  <si>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</si>
  <si>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</si>
  <si>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</si>
  <si>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</si>
  <si>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</si>
  <si>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</si>
  <si>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</si>
  <si>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</si>
  <si>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</si>
  <si>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</si>
  <si>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</si>
  <si>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</si>
  <si>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</si>
  <si>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</si>
  <si>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</si>
  <si>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Výměnné díly</t>
  </si>
  <si>
    <t>STA</t>
  </si>
  <si>
    <t>1</t>
  </si>
  <si>
    <t>{e1759a40-c978-4618-87ec-0a846db85b39}</t>
  </si>
  <si>
    <t>2</t>
  </si>
  <si>
    <t>PS 02</t>
  </si>
  <si>
    <t>Komplexní prohlídky PZS typu VÚD</t>
  </si>
  <si>
    <t>{3f6888a4-50a2-48db-9e7c-e1e46ced8b94}</t>
  </si>
  <si>
    <t>PS 03</t>
  </si>
  <si>
    <t>Náhradní díly</t>
  </si>
  <si>
    <t>{2a303514-7793-4ee7-9710-6224e5fc6d94}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</si>
  <si>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</si>
  <si>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</si>
  <si>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</si>
  <si>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</si>
  <si>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</si>
  <si>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</si>
  <si>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</si>
  <si>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</si>
  <si>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</si>
  <si>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</si>
  <si>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</si>
  <si>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PS 01 - Výměnné díly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</si>
  <si>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</si>
  <si>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</si>
  <si>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</si>
  <si>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</si>
  <si>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</si>
  <si>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</si>
  <si>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</si>
  <si>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</si>
  <si>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OST - Ostatní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</si>
  <si>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</si>
  <si>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</si>
  <si>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</si>
  <si>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</si>
  <si>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</si>
  <si>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</si>
  <si>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</si>
  <si>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</si>
  <si>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</si>
  <si>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</si>
  <si>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</si>
  <si>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</si>
  <si>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</si>
  <si>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</si>
  <si>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</si>
  <si>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</si>
  <si>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</si>
  <si>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</si>
  <si>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</si>
  <si>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</si>
  <si>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</si>
  <si>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</si>
  <si>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</si>
  <si>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</si>
  <si>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</si>
  <si>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</si>
  <si>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</si>
  <si>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</si>
  <si>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</si>
  <si>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</si>
  <si>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</si>
  <si>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217</t>
  </si>
  <si>
    <t>K</t>
  </si>
  <si>
    <t>7593323010</t>
  </si>
  <si>
    <t>Oprava pojistky 0,16 A</t>
  </si>
  <si>
    <t>kus</t>
  </si>
  <si>
    <t>Sborník UOŽI 01 2019</t>
  </si>
  <si>
    <t>512</t>
  </si>
  <si>
    <t>414227194</t>
  </si>
  <si>
    <t>PP</t>
  </si>
  <si>
    <t>Oprava pojistky 0,16 A - dle SŽDC (ČSD) T 115/1</t>
  </si>
  <si>
    <t>218</t>
  </si>
  <si>
    <t>7593323012</t>
  </si>
  <si>
    <t>Oprava pojistky 0,5 A</t>
  </si>
  <si>
    <t>1943834574</t>
  </si>
  <si>
    <t>Oprava pojistky 0,5 A - dle SŽDC (ČSD) T 115/1</t>
  </si>
  <si>
    <t>219</t>
  </si>
  <si>
    <t>7593323014</t>
  </si>
  <si>
    <t>Oprava pojistky 1 A</t>
  </si>
  <si>
    <t>-121677241</t>
  </si>
  <si>
    <t>Oprava pojistky 1 A - dle SŽDC (ČSD) T 115/1</t>
  </si>
  <si>
    <t>220</t>
  </si>
  <si>
    <t>7593323016</t>
  </si>
  <si>
    <t>Oprava pojistky 2 A</t>
  </si>
  <si>
    <t>595584701</t>
  </si>
  <si>
    <t>Oprava pojistky 2 A - dle SŽDC (ČSD) T 115/1</t>
  </si>
  <si>
    <t>221</t>
  </si>
  <si>
    <t>7593323018</t>
  </si>
  <si>
    <t>Oprava pojistky 5 A</t>
  </si>
  <si>
    <t>801516064</t>
  </si>
  <si>
    <t>Oprava pojistky 5 A - dle SŽDC (ČSD) T 115/1</t>
  </si>
  <si>
    <t>222</t>
  </si>
  <si>
    <t>7593323020</t>
  </si>
  <si>
    <t>Oprava pojistky 10 A</t>
  </si>
  <si>
    <t>1172420275</t>
  </si>
  <si>
    <t>Oprava pojistky 10 A - dle SŽDC (ČSD) T 115/1</t>
  </si>
  <si>
    <t>223</t>
  </si>
  <si>
    <t>7593323022</t>
  </si>
  <si>
    <t>Oprava pojistky 20 A</t>
  </si>
  <si>
    <t>327320861</t>
  </si>
  <si>
    <t>Oprava pojistky 20 A - dle SŽDC (ČSD) T 115/1</t>
  </si>
  <si>
    <t>224</t>
  </si>
  <si>
    <t>7593323024</t>
  </si>
  <si>
    <t>Oprava pojistky 30 A</t>
  </si>
  <si>
    <t>2143755222</t>
  </si>
  <si>
    <t>Oprava pojistky 30 A - dle SŽDC (ČSD) T 115/1</t>
  </si>
  <si>
    <t>7593333010</t>
  </si>
  <si>
    <t>Testování relé malorozměrového řada NMŠ(M)1</t>
  </si>
  <si>
    <t>-161392351</t>
  </si>
  <si>
    <t>Testování relé malorozměrového řada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</si>
  <si>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</si>
  <si>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řada NMŠ(M)2</t>
  </si>
  <si>
    <t>-154859329</t>
  </si>
  <si>
    <t>Testování relé malorozměrového řada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</si>
  <si>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</si>
  <si>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</si>
  <si>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řada TN, TT</t>
  </si>
  <si>
    <t>266761500</t>
  </si>
  <si>
    <t>Testování relé malorozměrového řada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</si>
  <si>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</si>
  <si>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</si>
  <si>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2128592651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</si>
  <si>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</si>
  <si>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</si>
  <si>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</si>
  <si>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</si>
  <si>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396687195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</si>
  <si>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</si>
  <si>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</si>
  <si>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</si>
  <si>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</si>
  <si>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1189993326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</si>
  <si>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</si>
  <si>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</si>
  <si>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</si>
  <si>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</si>
  <si>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-2087679153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</si>
  <si>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</si>
  <si>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</si>
  <si>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</si>
  <si>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</si>
  <si>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-1696592243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</si>
  <si>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</si>
  <si>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</si>
  <si>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</si>
  <si>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</si>
  <si>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1196773968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</si>
  <si>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</si>
  <si>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</si>
  <si>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</si>
  <si>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SKŠ1-250</t>
  </si>
  <si>
    <t>1248094641</t>
  </si>
  <si>
    <t>Oprava relé kombinovaného SKŠ1-250 -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</si>
  <si>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</si>
  <si>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</si>
  <si>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</si>
  <si>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980620373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</si>
  <si>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</si>
  <si>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</si>
  <si>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</si>
  <si>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</si>
  <si>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1002453742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</si>
  <si>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</si>
  <si>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</si>
  <si>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</si>
  <si>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</si>
  <si>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-761947109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</si>
  <si>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</si>
  <si>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</si>
  <si>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</si>
  <si>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</si>
  <si>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1737104516</t>
  </si>
  <si>
    <t>Oprava relé neutrálního NR1-2, NR1-40, NR1-400, NR1-1000, NR1-500/200 - oprava se provádí podle přidružených předpisů k předpisu SŽDC (ČD) T115, pokud není popsána, pak podle technických podmínek výrobku</t>
  </si>
  <si>
    <t>216</t>
  </si>
  <si>
    <t>M</t>
  </si>
  <si>
    <t>7593310050</t>
  </si>
  <si>
    <t>Konstrukční díly Deska pojistková  (CV724800006M)</t>
  </si>
  <si>
    <t>-1177868597</t>
  </si>
  <si>
    <t>7593333095</t>
  </si>
  <si>
    <t>Oprava relé neutrálního NR2-2, NR2-40, NR2-60/1000, NR2-60/450, NR2-900, NR2-1000, NRVU 2-450/1</t>
  </si>
  <si>
    <t>-999391452</t>
  </si>
  <si>
    <t>Oprava relé neutrálního NR2-2, NR2-40, NR2-60/1000, NR2-60/450, NR2-900, NR2-1000, NRVU 2-450/1 -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</si>
  <si>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</si>
  <si>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</si>
  <si>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</si>
  <si>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2118893766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</si>
  <si>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</si>
  <si>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</si>
  <si>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</si>
  <si>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</si>
  <si>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-19518188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</si>
  <si>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</si>
  <si>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</si>
  <si>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</si>
  <si>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</si>
  <si>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-1001563158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</si>
  <si>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</si>
  <si>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</si>
  <si>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</si>
  <si>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</si>
  <si>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1501225467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</si>
  <si>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</si>
  <si>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</si>
  <si>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</si>
  <si>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</si>
  <si>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-706938395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</si>
  <si>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</si>
  <si>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</si>
  <si>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řada NMŠ(M)1</t>
  </si>
  <si>
    <t>-434089795</t>
  </si>
  <si>
    <t>Oprava relé malorozměrového řada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</si>
  <si>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</si>
  <si>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</si>
  <si>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řada NMŠ(M)1 včetně výměny táhla</t>
  </si>
  <si>
    <t>230522322</t>
  </si>
  <si>
    <t>Oprava relé malorozměrového řada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</si>
  <si>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</si>
  <si>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</si>
  <si>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řada NMŠ(M)1 včetně výměny kontaktového svazku</t>
  </si>
  <si>
    <t>384834611</t>
  </si>
  <si>
    <t>Oprava relé malorozměrového řada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</si>
  <si>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</si>
  <si>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</si>
  <si>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řada NMŠ(M)1 včetně výměny krytu</t>
  </si>
  <si>
    <t>1959132830</t>
  </si>
  <si>
    <t>Oprava relé malorozměrového řada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</si>
  <si>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</si>
  <si>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</si>
  <si>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řada NMŠ{M)2, OMŠ-74(RUS), OMŠ2-63RUS, OMŠS2-60, SMŠ2 280/2000, SMŠ2 280/280, AŠ2, ANŠ2, AŠ5, OMŠM-1 RUS</t>
  </si>
  <si>
    <t>149546826</t>
  </si>
  <si>
    <t>Oprava relé malorozměrového řada NMŠ{M)2, OMŠ-74(RUS), OMŠ2-63RUS, OMŠS2-60, SMŠ2 280/2000, SMŠ2 280/280,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</si>
  <si>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</si>
  <si>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</si>
  <si>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řada NMŠ(M)2, OMŠ-74(RUS), OMŠ2-63RUS, OMŠS2-60 výměna táhla</t>
  </si>
  <si>
    <t>281346829</t>
  </si>
  <si>
    <t>Oprava relé malorozměrového řada NMŠ(M)2, OMŠ-74(RUS), OMŠ2-63RUS, OMŠS2-60 výměna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</si>
  <si>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</si>
  <si>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</si>
  <si>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řada NMŠ(M)2, OMŠ-74(RUS), OMŠ2-63RUS, OMŠS2-60 výměna kon svazku</t>
  </si>
  <si>
    <t>-1023477756</t>
  </si>
  <si>
    <t>Oprava relé malorozměrového řada NMŠ(M)2, OMŠ-74(RUS), OMŠ2-63RUS, OMŠS2-60 výměna kon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</si>
  <si>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</si>
  <si>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</si>
  <si>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řada NMŠ(M)2, OMŠ-74(RUS), OMŠ2-63RUS, OMŠS2-60 výměna krytu</t>
  </si>
  <si>
    <t>-923106420</t>
  </si>
  <si>
    <t>Oprava relé malorozměrového řada NMŠ(M)2, OMŠ-74(RUS), OMŠ2-63RUS, OMŠS2-60 výměna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</si>
  <si>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</si>
  <si>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</si>
  <si>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SMŠ2 280/2000, SMŠ2 280/280</t>
  </si>
  <si>
    <t>-1143791688</t>
  </si>
  <si>
    <t>Oprava relé malorozměrového SMŠ2 280/2000, SMŠ2 280/280 - oprava se provádí podle přidružených předpisů k předpisu SŽDC (ČD) T115, pokud není popsána, pak podle technických podmínek výrobku</t>
  </si>
  <si>
    <t>30</t>
  </si>
  <si>
    <t>7593333131</t>
  </si>
  <si>
    <t>Oprava relé malorozměrového SMŠ2 280/2000, SMŠ2 280/280 včetně výměny táhla</t>
  </si>
  <si>
    <t>-1014086597</t>
  </si>
  <si>
    <t>Oprava relé malorozměrového SMŠ2 280/2000, SMŠ2 280/280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</si>
  <si>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</si>
  <si>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</si>
  <si>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SMŠ2 280/2000, SMŠ2 280/280 včetně výměny kontaktového svazku</t>
  </si>
  <si>
    <t>142717935</t>
  </si>
  <si>
    <t>Oprava relé malorozměrového SMŠ2 280/2000, SMŠ2 280/280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</si>
  <si>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</si>
  <si>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</si>
  <si>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SMŠ2 280/2000, SMŠ2 280/280 včetně výměny krytu</t>
  </si>
  <si>
    <t>-1593105731</t>
  </si>
  <si>
    <t>Oprava relé malorozměrového SMŠ2 280/2000, SMŠ2 280/280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</si>
  <si>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</si>
  <si>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</si>
  <si>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</si>
  <si>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-493869198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</si>
  <si>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</si>
  <si>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</si>
  <si>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</si>
  <si>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 včetně výměny táhla</t>
  </si>
  <si>
    <t>676973824</t>
  </si>
  <si>
    <t>Oprava relé malorozměrového NMŠ2G, NMVŠ2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</si>
  <si>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</si>
  <si>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</si>
  <si>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 včetně výměny kontaktového svazku</t>
  </si>
  <si>
    <t>-1585838971</t>
  </si>
  <si>
    <t>Oprava relé malorozměrového NMŠ2G, NMVŠ2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</si>
  <si>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</si>
  <si>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</si>
  <si>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 včetně výměny krytu</t>
  </si>
  <si>
    <t>192884757</t>
  </si>
  <si>
    <t>Oprava relé malorozměrového NMŠ2G, NMVŠ2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</si>
  <si>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</si>
  <si>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</si>
  <si>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NMPŠ4-1000/200,NMŠ4-600, NMŠ4-3000, NMŠ4-3,4, MNŠ4-90/1500, NMŠ4-35/1500, NMPŠ-900, NMPŠ1-2000, NMPŠ3-02/220 RUS</t>
  </si>
  <si>
    <t>1651123376</t>
  </si>
  <si>
    <t>Oprava relé malorozměrového NMPŠ4-1000/200,NMŠ4-600, NMŠ4-3000, NMŠ4-3,4, MNŠ4-90/1500, NMŠ4-35/1500, NMPŠ-900, NMPŠ1-2000, NMPŠ3-02/220 RUS - oprava se provádí podle přidružených předpisů k předpisu SŽDC (ČD) T115, pokud není popsána, pak podle technických podmínek výrobku</t>
  </si>
  <si>
    <t>38</t>
  </si>
  <si>
    <t>7593333141</t>
  </si>
  <si>
    <t>Oprava relé malorozměrového NMPŠ4-1000/200, NMŠ4-3000, NMŠ4-3,4, MNŠ4-90/1500, NMŠ4-35/1500 včetně výměny táhla</t>
  </si>
  <si>
    <t>-2058054666</t>
  </si>
  <si>
    <t>Oprava relé malorozměrového NMPŠ4-1000/200, NMŠ4-3000, NMŠ4-3,4, MNŠ4-90/1500, NMŠ4-35/1500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</si>
  <si>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</si>
  <si>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</si>
  <si>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NMPŠ4-1000/200, NMŠ4-3000, NMŠ4-3,4, MNŠ4-90/1500, NMŠ4-35/1500 včetně výměny kontaktového svazku</t>
  </si>
  <si>
    <t>-1983740084</t>
  </si>
  <si>
    <t>Oprava relé malorozměrového NMPŠ4-1000/200, NMŠ4-3000, NMŠ4-3,4, MNŠ4-90/1500, NMŠ4-35/1500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</si>
  <si>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</si>
  <si>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</si>
  <si>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NMPŠ4-1000/200, NMŠ4-3000, NMŠ4-3,4, MNŠ4-90/1500, NMŠ4-35/1500 včetně výměny krytu</t>
  </si>
  <si>
    <t>326190709</t>
  </si>
  <si>
    <t>Oprava relé malorozměrového NMPŠ4-1000/200, NMŠ4-3000, NMŠ4-3,4, MNŠ4-90/1500, NMŠ4-35/1500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</si>
  <si>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</si>
  <si>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</si>
  <si>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NMPŠ1,NMPŠ4</t>
  </si>
  <si>
    <t>1821570189</t>
  </si>
  <si>
    <t>Oprava relé malorozměrového NMPŠ1,NMPŠ4 - oprava se provádí podle přidružených předpisů k předpisu SŽDC (ČD) T115, pokud není popsána, pak podle technických podmínek výrobku</t>
  </si>
  <si>
    <t>42</t>
  </si>
  <si>
    <t>7593333146</t>
  </si>
  <si>
    <t>Oprava relé malorozměrového NMPŠ1,NMPŠ4 včetně výměny táhla</t>
  </si>
  <si>
    <t>-508521540</t>
  </si>
  <si>
    <t>Oprava relé malorozměrového NMPŠ1,NMPŠ4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</si>
  <si>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</si>
  <si>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</si>
  <si>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NMPŠ1,NMPŠ4 včetně výměny kontaktového svazku</t>
  </si>
  <si>
    <t>-87068662</t>
  </si>
  <si>
    <t>Oprava relé malorozměrového NMPŠ1,NMPŠ4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</si>
  <si>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</si>
  <si>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</si>
  <si>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NMPŠ1,NMPŠ4 včetně výměny krytu</t>
  </si>
  <si>
    <t>-504118290</t>
  </si>
  <si>
    <t>Oprava relé malorozměrového NMPŠ1,NMPŠ4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</si>
  <si>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</si>
  <si>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</si>
  <si>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NMŠT-2000, NMŠT-1800 (RUS), NMŠT-1440 (RUS)</t>
  </si>
  <si>
    <t>-513669397</t>
  </si>
  <si>
    <t>Oprava relé malorozměrového NMŠT-2000, NMŠT-1800 (RUS), NMŠT-1440 (RUS) - oprava se provádí podle přidružených předpisů k předpisu SŽDC (ČD) T115, pokud není popsána, pak podle technických podmínek výrobku</t>
  </si>
  <si>
    <t>46</t>
  </si>
  <si>
    <t>7593333151</t>
  </si>
  <si>
    <t>Oprava relé malorozměrového NMŠT-2000,NMŠT-1800,NMŠT-1440 včetně výměny termodoteku</t>
  </si>
  <si>
    <t>-1134950913</t>
  </si>
  <si>
    <t>Oprava relé malorozměrového NMŠT-2000,NMŠT-1800,NMŠT-1440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</si>
  <si>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</si>
  <si>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</si>
  <si>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NMŠT-2000,NMŠT-1800,NMŠT-1440 včetně výměny krytu</t>
  </si>
  <si>
    <t>-1498683717</t>
  </si>
  <si>
    <t>Oprava relé malorozměrového NMŠT-2000,NMŠT-1800,NMŠT-1440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</si>
  <si>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</si>
  <si>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</si>
  <si>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řada TN, TT</t>
  </si>
  <si>
    <t>121244181</t>
  </si>
  <si>
    <t>Oprava relé malorozměrového řada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</si>
  <si>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</si>
  <si>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</si>
  <si>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řada TN, TT repase</t>
  </si>
  <si>
    <t>-544377382</t>
  </si>
  <si>
    <t>Oprava relé malorozměrového řada TN, TT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</si>
  <si>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</si>
  <si>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</si>
  <si>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</si>
  <si>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-1235185064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</si>
  <si>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</si>
  <si>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</si>
  <si>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</si>
  <si>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TR3V, TR2000, TAZ</t>
  </si>
  <si>
    <t>1065895722</t>
  </si>
  <si>
    <t>Oprava relé transmisního TR3B, TR3V,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</si>
  <si>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</si>
  <si>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</si>
  <si>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</si>
  <si>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1213039380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</si>
  <si>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</si>
  <si>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</si>
  <si>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</si>
  <si>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</si>
  <si>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-196947577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</si>
  <si>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</si>
  <si>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</si>
  <si>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</si>
  <si>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</si>
  <si>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-1393252675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</si>
  <si>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</si>
  <si>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</si>
  <si>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</si>
  <si>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</si>
  <si>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1871533649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</si>
  <si>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</si>
  <si>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</si>
  <si>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7593333192</t>
  </si>
  <si>
    <t>Oprava časového souboru UČJ</t>
  </si>
  <si>
    <t>-1404824149</t>
  </si>
  <si>
    <t>Oprava časového souboru UČJ - oprava se provádí podle přidružených předpisů k předpisu SŽDC (ČD) T115, pokud není popsána, pak podle technických podmínek výrobku</t>
  </si>
  <si>
    <t>57</t>
  </si>
  <si>
    <t>7593333200</t>
  </si>
  <si>
    <t>Oprava relé impulsního IMVŠ 110, IRV110, TP 3B</t>
  </si>
  <si>
    <t>34848198</t>
  </si>
  <si>
    <t>Oprava relé impulsního IMVŠ 110, IRV110, TP 3B - oprava se provádí podle přidružených předpisů k předpisu SŽDC (ČD) T115, pokud není popsána, pak podle technických podmínek výrobku</t>
  </si>
  <si>
    <t>58</t>
  </si>
  <si>
    <t>7593333205</t>
  </si>
  <si>
    <t>Oprava relé impulsního IVG</t>
  </si>
  <si>
    <t>330388276</t>
  </si>
  <si>
    <t>Oprava relé impulsního IVG - oprava se provádí podle přidružených předpisů k předpisu SŽDC (ČD) T115, pokud není popsána, pak podle technických podmínek výrobku</t>
  </si>
  <si>
    <t>59</t>
  </si>
  <si>
    <t>7593333210</t>
  </si>
  <si>
    <t>Oprava relé impulsního IR5</t>
  </si>
  <si>
    <t>-344704096</t>
  </si>
  <si>
    <t>Oprava relé impulsního IR5 - oprava se provádí podle přidružených předpisů k předpisu SŽDC (ČD) T115, pokud není popsána, pak podle technických podmínek výrobku</t>
  </si>
  <si>
    <t>60</t>
  </si>
  <si>
    <t>7593333220</t>
  </si>
  <si>
    <t>Oprava relé UKDR1, KDRŠ</t>
  </si>
  <si>
    <t>1580107851</t>
  </si>
  <si>
    <t>Oprava relé UKDR1, KDRŠ - oprava se provádí podle přidružených předpisů k předpisu SŽDC (ČD) T115, pokud není popsána, pak podle technických podmínek výrobku</t>
  </si>
  <si>
    <t>61</t>
  </si>
  <si>
    <t>7593333225</t>
  </si>
  <si>
    <t>Oprava relé UKDR5M-2</t>
  </si>
  <si>
    <t>727833598</t>
  </si>
  <si>
    <t>Oprava relé UKDR5M-2 - oprava se provádí podle přidružených předpisů k předpisu SŽDC (ČD) T115, pokud není popsána, pak podle technických podmínek výrobku</t>
  </si>
  <si>
    <t>62</t>
  </si>
  <si>
    <t>7593333230</t>
  </si>
  <si>
    <t>Oprava relé KA1, RK 71 462, RK 71 931A(B)</t>
  </si>
  <si>
    <t>-1627366758</t>
  </si>
  <si>
    <t>Oprava relé KA1, RK 71 462, RK 71 931A(B) - oprava se provádí podle přidružených předpisů k předpisu SŽDC (ČD) T115, pokud není popsána, pak podle technických podmínek výrobku</t>
  </si>
  <si>
    <t>63</t>
  </si>
  <si>
    <t>7593333235</t>
  </si>
  <si>
    <t>Oprava relé KA2</t>
  </si>
  <si>
    <t>-521599297</t>
  </si>
  <si>
    <t>Oprava relé KA2 - oprava se provádí podle přidružených předpisů k předpisu SŽDC (ČD) T115, pokud není popsána, pak podle technických podmínek výrobku</t>
  </si>
  <si>
    <t>64</t>
  </si>
  <si>
    <t>7593333240</t>
  </si>
  <si>
    <t>Oprava relé TAZ-1, TAZ-1A, TAZ-2</t>
  </si>
  <si>
    <t>-1790124425</t>
  </si>
  <si>
    <t>Oprava relé TAZ-1, TAZ-1A, TAZ-2 - oprava se provádí podle přidružených předpisů k předpisu SŽDC (ČD) T115, pokud není popsána, pak podle technických podmínek výrobku</t>
  </si>
  <si>
    <t>65</t>
  </si>
  <si>
    <t>7593333241</t>
  </si>
  <si>
    <t>Oprava relé TAZ-1, TAZ-1A, TAZ-2 včetně výměny kontaktového svazku</t>
  </si>
  <si>
    <t>-1879940712</t>
  </si>
  <si>
    <t>Oprava relé TAZ-1, TAZ-1A, TAZ-2 včetně výměny kontaktového svazku - oprava se provádí podle přidružených předpisů k předpisu SŽDC (ČD) T115, pokud není popsána, pak podle technických podmínek výrobku</t>
  </si>
  <si>
    <t>66</t>
  </si>
  <si>
    <t>7593333242</t>
  </si>
  <si>
    <t>Oprava relé TAZ-1, TAZ-1A, TAZ-2 včetně výměny krytu</t>
  </si>
  <si>
    <t>1227918849</t>
  </si>
  <si>
    <t>Oprava relé TAZ-1, TAZ-1A, TAZ-2 včetně výměny krytu - oprava se provádí podle přidružených předpisů k předpisu SŽDC (ČD) T115, pokud není popsána, pak podle technických podmínek výrobku</t>
  </si>
  <si>
    <t>67</t>
  </si>
  <si>
    <t>7593333245</t>
  </si>
  <si>
    <t>Oprava relé kazety K, KVR, U</t>
  </si>
  <si>
    <t>-1346343745</t>
  </si>
  <si>
    <t>Oprava relé kazety K, KVR, U - oprava se provádí podle přidružených předpisů k předpisu SŽDC (ČD) T115, pokud není popsána, pak podle technických podmínek výrobku</t>
  </si>
  <si>
    <t>68</t>
  </si>
  <si>
    <t>7593333250</t>
  </si>
  <si>
    <t>Oprava relé PPR3-5000 RUS</t>
  </si>
  <si>
    <t>-1479316623</t>
  </si>
  <si>
    <t>Oprava relé PPR3-5000 RUS - oprava se provádí podle přidružených předpisů k předpisu SŽDC (ČD) T115, pokud není popsána, pak podle technických podmínek výrobku</t>
  </si>
  <si>
    <t>69</t>
  </si>
  <si>
    <t>7593333252</t>
  </si>
  <si>
    <t>Oprava relé PMPUŠ-150/150 RUS</t>
  </si>
  <si>
    <t>-2035310399</t>
  </si>
  <si>
    <t>Oprava relé PMPUŠ-150/150 RUS - oprava se provádí podle přidružených předpisů k předpisu SŽDC (ČD) T115, pokud není popsána, pak podle technických podmínek výrobku</t>
  </si>
  <si>
    <t>70</t>
  </si>
  <si>
    <t>7593333254</t>
  </si>
  <si>
    <t>Oprava relé NVŠ1-800</t>
  </si>
  <si>
    <t>750460199</t>
  </si>
  <si>
    <t>Oprava relé NVŠ1-800 - oprava se provádí podle přidružených předpisů k předpisu SŽDC (ČD) T115, pokud není popsána, pak podle technických podmínek výrobku</t>
  </si>
  <si>
    <t>71</t>
  </si>
  <si>
    <t>7593333256</t>
  </si>
  <si>
    <t>Oprava relé kazety univerzální, světel, výhybky, pruhů</t>
  </si>
  <si>
    <t>-432902269</t>
  </si>
  <si>
    <t>Oprava relé kazety univerzální, světel, výhybky, pruhů - oprava se provádí podle přidružených předpisů k předpisu SŽDC (ČD) T115, pokud není popsána, pak podle technických podmínek výrobku</t>
  </si>
  <si>
    <t>72</t>
  </si>
  <si>
    <t>7593333260</t>
  </si>
  <si>
    <t>Oprava dobíječe AD-1</t>
  </si>
  <si>
    <t>-804709092</t>
  </si>
  <si>
    <t>Oprava dobíječe AD-1 - oprava se provádí podle přidružených předpisů k předpisu SŽDC (ČD) T115; pokud není popsána, pak podle technických podmínek výrobku</t>
  </si>
  <si>
    <t>73</t>
  </si>
  <si>
    <t>7593333262</t>
  </si>
  <si>
    <t>Oprava dobíječe APN-24</t>
  </si>
  <si>
    <t>2116891859</t>
  </si>
  <si>
    <t>Oprava dobíječe APN-24 - oprava se provádí podle přidružených předpisů k předpisu SŽDC (ČD) T115; pokud není popsána, pak podle technických podmínek výrobku</t>
  </si>
  <si>
    <t>74</t>
  </si>
  <si>
    <t>7593333270</t>
  </si>
  <si>
    <t>Oprava kodéru PNMŠ</t>
  </si>
  <si>
    <t>979168883</t>
  </si>
  <si>
    <t>Oprava kodéru PNMŠ - oprava se provádí podle přidružených předpisů k předpisu SŽDC (ČD) T115, pokud není popsána, pak podle technických podmínek výrobku</t>
  </si>
  <si>
    <t>75</t>
  </si>
  <si>
    <t>7593333275</t>
  </si>
  <si>
    <t>Oprava kodéru SMMS 1</t>
  </si>
  <si>
    <t>770239911</t>
  </si>
  <si>
    <t>Oprava kodéru SMMS 1 - oprava se provádí podle přidružených předpisů k předpisu SŽDC (ČD) T115, pokud není popsána, pak podle technických podmínek výrobku</t>
  </si>
  <si>
    <t>76</t>
  </si>
  <si>
    <t>7593333290</t>
  </si>
  <si>
    <t>Oprava kodéru KPT, KPTŠ, MT1-150</t>
  </si>
  <si>
    <t>959856656</t>
  </si>
  <si>
    <t>Oprava kodéru KPT, KPTŠ, MT1-150 - oprava se provádí podle přidružených předpisů k předpisu SŽDC (ČD) T115, pokud není popsána, pak podle technických podmínek výrobku</t>
  </si>
  <si>
    <t>77</t>
  </si>
  <si>
    <t>7593333295</t>
  </si>
  <si>
    <t>Oprava kodéru MK1, MK2, MK3, UMK-1</t>
  </si>
  <si>
    <t>-388825797</t>
  </si>
  <si>
    <t>Oprava kodéru MK1, MK2, MK3, UMK-1 - oprava se provádí podle přidružených předpisů k předpisu SŽDC (ČD) T115, pokud není popsána, pak podle technických podmínek výrobku</t>
  </si>
  <si>
    <t>78</t>
  </si>
  <si>
    <t>7593333300</t>
  </si>
  <si>
    <t>Oprava kodéru adaptér vjezdový, translační, normální</t>
  </si>
  <si>
    <t>1224065792</t>
  </si>
  <si>
    <t>Oprava kodéru adaptér vjezdový, translační, normální - oprava se provádí podle přidružených předpisů k předpisu SŽDC (ČD) T115, pokud není popsána, pak podle technických podmínek výrobku</t>
  </si>
  <si>
    <t>79</t>
  </si>
  <si>
    <t>7593333310</t>
  </si>
  <si>
    <t>Oprava relé indukčního DSR12S, DSR-1, DSR-12, DSR12P</t>
  </si>
  <si>
    <t>242208872</t>
  </si>
  <si>
    <t>Oprava relé indukčního DSR12S, DSR-1, DSR-12, DSR12P - oprava se provádí podle přidružených předpisů k předpisu SŽDC (ČD) T115, pokud není popsána, pak podle technických podmínek výrobku</t>
  </si>
  <si>
    <t>80</t>
  </si>
  <si>
    <t>7593333315</t>
  </si>
  <si>
    <t>Oprava relé indukčního DSR-12S</t>
  </si>
  <si>
    <t>502405958</t>
  </si>
  <si>
    <t>Oprava relé indukčního DSR-12S - oprava se provádí podle přidružených předpisů k předpisu SŽDC (ČD) T115, pokud není popsána, pak podle technických podmínek výrobku</t>
  </si>
  <si>
    <t>81</t>
  </si>
  <si>
    <t>7593333316</t>
  </si>
  <si>
    <t>Oprava relé indukčního DSR-12S, DSR-1, DSR-12, DSR-12P včetně výměny cívky</t>
  </si>
  <si>
    <t>-126346751</t>
  </si>
  <si>
    <t>Oprava relé indukčního DSR-12S, DSR-1, DSR-12, DSR-12P včetně výměny cívky - oprava se provádí podle přidružených předpisů k předpisu SŽDC (ČD) T115, pokud není popsána, pak podle technických podmínek výrobku</t>
  </si>
  <si>
    <t>82</t>
  </si>
  <si>
    <t>7593333317</t>
  </si>
  <si>
    <t>Oprava relé indukčního DSR-12S, DSR-1, DSR-12, DSR-12P včetně výměny šroubu</t>
  </si>
  <si>
    <t>-1239460957</t>
  </si>
  <si>
    <t>Oprava relé indukčního DSR-12S, DSR-1, DSR-12, DSR-12P včetně výměny šroubu - oprava se provádí podle přidružených předpisů k předpisu SŽDC (ČD) T115, pokud není popsána, pak podle technických podmínek výrobku</t>
  </si>
  <si>
    <t>83</t>
  </si>
  <si>
    <t>7593333320</t>
  </si>
  <si>
    <t>Oprava relé indukčního DSŠ12, DSŠ12P, DSŠ12S, DSŠ12U</t>
  </si>
  <si>
    <t>1053137726</t>
  </si>
  <si>
    <t>Oprava relé indukčního DSŠ12, DSŠ12P, DSŠ12S, DSŠ12U - oprava se provádí podle přidružených předpisů k předpisu SŽDC (ČD) T115, pokud není popsána, pak podle technických podmínek výrobku</t>
  </si>
  <si>
    <t>84</t>
  </si>
  <si>
    <t>7593333321</t>
  </si>
  <si>
    <t>Oprava relé indukčního DSŠ12, DSŠ12P, DSŠ12S, DSŠ12U včetně výměny výseče</t>
  </si>
  <si>
    <t>-2000379617</t>
  </si>
  <si>
    <t>Oprava relé indukčního DSŠ12, DSŠ12P, DSŠ12S, DSŠ12U včetně výměny výseče - oprava se provádí podle přidružených předpisů k předpisu SŽDC (ČD) T115, pokud není popsána, pak podle technických podmínek výrobku</t>
  </si>
  <si>
    <t>85</t>
  </si>
  <si>
    <t>7593333322</t>
  </si>
  <si>
    <t>Oprava relé indukčního DSŠ12, DSŠ12P, DSŠ12S, DSŠ12U včetně výměny cívky</t>
  </si>
  <si>
    <t>-1491868880</t>
  </si>
  <si>
    <t>Oprava relé indukčního DSŠ12, DSŠ12P, DSŠ12S, DSŠ12U včetně výměny cívky - oprava se provádí podle přidružených předpisů k předpisu SŽDC (ČD) T115, pokud není popsána, pak podle technických podmínek výrobku</t>
  </si>
  <si>
    <t>86</t>
  </si>
  <si>
    <t>7593333323</t>
  </si>
  <si>
    <t>Oprava relé indukčního DSŠ12, DSŠ12P, DSŠ12S, DSŠ12U včetně výměny krytu</t>
  </si>
  <si>
    <t>28634557</t>
  </si>
  <si>
    <t>Oprava relé indukčního DSŠ12, DSŠ12P, DSŠ12S, DSŠ12U včetně výměny krytu - oprava se provádí podle přidružených předpisů k předpisu SŽDC (ČD) T115, pokud není popsána, pak podle technických podmínek výrobku</t>
  </si>
  <si>
    <t>87</t>
  </si>
  <si>
    <t>7593333324</t>
  </si>
  <si>
    <t>Oprava relé indukčního DSŠ12, DSŠ12P, DSŠ12S, DSŠ12U včetně výměny osového šroubu</t>
  </si>
  <si>
    <t>-626753655</t>
  </si>
  <si>
    <t>Oprava relé indukčního DSŠ12, DSŠ12P, DSŠ12S, DSŠ12U včetně výměny osového šroubu - oprava se provádí podle přidružených předpisů k předpisu SŽDC (ČD) T115, pokud není popsána, pak podle technických podmínek výrobku</t>
  </si>
  <si>
    <t>88</t>
  </si>
  <si>
    <t>7593333330</t>
  </si>
  <si>
    <t>Oprava souborů KO FID2, FID3</t>
  </si>
  <si>
    <t>1453006401</t>
  </si>
  <si>
    <t>Oprava souborů KO FID2, FID3 - oprava se provádí podle přidružených předpisů k předpisu SŽDC (ČD) T115; pokud není popsána, pak podle technických podmínek výrobku</t>
  </si>
  <si>
    <t>89</t>
  </si>
  <si>
    <t>7593333335</t>
  </si>
  <si>
    <t>Oprava souborů KO KAV 2, KAV 3</t>
  </si>
  <si>
    <t>622117110</t>
  </si>
  <si>
    <t>Oprava souborů KO KAV 2, KAV 3 - oprava se provádí podle přidružených předpisů k předpisu SŽDC (ČD) T115; pokud není popsána, pak podle technických podmínek výrobku</t>
  </si>
  <si>
    <t>90</t>
  </si>
  <si>
    <t>7593333340</t>
  </si>
  <si>
    <t>Oprava dílů VÚD PSS, PST</t>
  </si>
  <si>
    <t>-645562900</t>
  </si>
  <si>
    <t>Oprava dílů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</si>
  <si>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91</t>
  </si>
  <si>
    <t>7593333345</t>
  </si>
  <si>
    <t>Oprava dílů VÚD VKO</t>
  </si>
  <si>
    <t>876366351</t>
  </si>
  <si>
    <t>Oprava dílů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</si>
  <si>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92</t>
  </si>
  <si>
    <t>7593333350</t>
  </si>
  <si>
    <t>Oprava kodéru VÚD, dekodéru VÚD</t>
  </si>
  <si>
    <t>-1513508615</t>
  </si>
  <si>
    <t>Oprava kodéru VÚD, dekodéru VÚD - oprava se provádí podle přidružených předpisů k předpisu SŽDC (ČD) T115, pokud není popsána, pak podle technických podmínek výrobku</t>
  </si>
  <si>
    <t>93</t>
  </si>
  <si>
    <t>7593333352</t>
  </si>
  <si>
    <t>Oprava kmitače pro VÚD</t>
  </si>
  <si>
    <t>-852310927</t>
  </si>
  <si>
    <t>Oprava kmitače pro VÚD - oprava poškozených částí. Součástí opravy je případná úprava na současnou součástkovou základnu (pokud nebyla náhrada provedena v předchozím období)</t>
  </si>
  <si>
    <t>94</t>
  </si>
  <si>
    <t>7593333360</t>
  </si>
  <si>
    <t>Oprava automatického dobíječe VÚD</t>
  </si>
  <si>
    <t>-1812524019</t>
  </si>
  <si>
    <t>Oprava automatického dobíječe VÚD - oprava poškozených částí. Součástí opravy je případná úprava na současnou součástkovou základnu (pokud nebyla náhrada provedena v předchozím období)</t>
  </si>
  <si>
    <t>95</t>
  </si>
  <si>
    <t>7593333362</t>
  </si>
  <si>
    <t>Úprava dobíječe pro VÚD</t>
  </si>
  <si>
    <t>-1485923218</t>
  </si>
  <si>
    <t>Úprava dobíječe pro VÚD - úprava selenového dobíječe na diodový, náhrada odporového stabilizátoru elektronickým stabilizátorem</t>
  </si>
  <si>
    <t>96</t>
  </si>
  <si>
    <t>7593333365</t>
  </si>
  <si>
    <t>Oprava rotačního měniče VÚD</t>
  </si>
  <si>
    <t>461870171</t>
  </si>
  <si>
    <t>Oprava rotačního měniče VÚD - oprava se provádí podle přidružených předpisů k předpisu SŽDC (ČD) T115, pokud není popsána, pak podle technických podmínek výrobku</t>
  </si>
  <si>
    <t>97</t>
  </si>
  <si>
    <t>7593333380</t>
  </si>
  <si>
    <t>Oprava relé střídavého OR1-80, AR1-2,65, UNR-3</t>
  </si>
  <si>
    <t>-923446060</t>
  </si>
  <si>
    <t>Oprava relé střídavého OR1-80, AR1-2,65, UNR-3 - oprava se provádí podle přidružených předpisů k předpisu SŽDC (ČD) T115, pokud není popsána, pak podle technických podmínek výrobku</t>
  </si>
  <si>
    <t>98</t>
  </si>
  <si>
    <t>7593333390</t>
  </si>
  <si>
    <t>Oprava reléové jednotky VÚD A</t>
  </si>
  <si>
    <t>893965688</t>
  </si>
  <si>
    <t>Oprava reléové jednotky VÚD A - oprava se provádí podle přidružených předpisů k předpisu SŽDC (ČD) T115; pokud není popsána, pak podle technických podmínek výrobku</t>
  </si>
  <si>
    <t>99</t>
  </si>
  <si>
    <t>7593333392</t>
  </si>
  <si>
    <t>Oprava reléové jednotky VÚD B</t>
  </si>
  <si>
    <t>986975041</t>
  </si>
  <si>
    <t>Oprava reléové jednotky VÚD B - oprava se provádí podle přidružených předpisů k předpisu SŽDC (ČD) T115; pokud není popsána, pak podle technických podmínek výrobku</t>
  </si>
  <si>
    <t>100</t>
  </si>
  <si>
    <t>7593333394</t>
  </si>
  <si>
    <t>Oprava reléové jednotky VÚD C</t>
  </si>
  <si>
    <t>-52476192</t>
  </si>
  <si>
    <t>Oprava reléové jednotky VÚD C - oprava se provádí podle přidružených předpisů k předpisu SŽDC (ČD) T115; pokud není popsána, pak podle technických podmínek výrobku</t>
  </si>
  <si>
    <t>101</t>
  </si>
  <si>
    <t>7593333396</t>
  </si>
  <si>
    <t>Oprava reléové jednotky VÚD E-F</t>
  </si>
  <si>
    <t>-1636330910</t>
  </si>
  <si>
    <t>Oprava reléové jednotky VÚD E-F - oprava se provádí podle přidružených předpisů k předpisu SŽDC (ČD) T115; pokud není popsána, pak podle technických podmínek výrobku</t>
  </si>
  <si>
    <t>102</t>
  </si>
  <si>
    <t>7593333398</t>
  </si>
  <si>
    <t>Oprava reléové jednotky VÚD BL1 - BL2</t>
  </si>
  <si>
    <t>148997431</t>
  </si>
  <si>
    <t>Oprava reléové jednotky VÚD BL1 - BL2 - oprava se provádí podle přidružených předpisů k předpisu SŽDC (ČD) T115; pokud není popsána, pak podle technických podmínek výrobku</t>
  </si>
  <si>
    <t>103</t>
  </si>
  <si>
    <t>7593333400</t>
  </si>
  <si>
    <t>Oprava reléové jednotky VÚD BL1 - BL2 včetně výměny kontaktového svazku Pt-Ir</t>
  </si>
  <si>
    <t>1167266932</t>
  </si>
  <si>
    <t>Oprava reléové jednotky VÚD BL1 - BL2 včetně výměny kontaktového svazku Pt-Ir - oprava se provádí podle přidružených předpisů k předpisu SŽDC (ČD) T115; pokud není popsána, pak podle technických podmínek výrobku</t>
  </si>
  <si>
    <t>104</t>
  </si>
  <si>
    <t>7593333401</t>
  </si>
  <si>
    <t>Oprava reléové jednotky VÚD BL1 - BL2 včetně záměny kontaktového svazku Pt-Ir za W</t>
  </si>
  <si>
    <t>1143803745</t>
  </si>
  <si>
    <t>Oprava reléové jednotky VÚD BL1 - BL2 včetně záměny kontaktového svazku Pt-Ir za W - oprava se provádí podle přidružených předpisů k předpisu SŽDC (ČD) T115; pokud není popsána, pak podle technických podmínek výrobku</t>
  </si>
  <si>
    <t>105</t>
  </si>
  <si>
    <t>7593333402</t>
  </si>
  <si>
    <t>Oprava reléové jednotky VÚD BL1 - BL2 W včetně výměny svazku</t>
  </si>
  <si>
    <t>-479114718</t>
  </si>
  <si>
    <t>Oprava reléové jednotky VÚD BL1 - BL2 W včetně výměny svazku - oprava se provádí podle přidružených předpisů k předpisu SŽDC (ČD) T115; pokud není popsána, pak podle technických podmínek výrobku</t>
  </si>
  <si>
    <t>106</t>
  </si>
  <si>
    <t>7593333404</t>
  </si>
  <si>
    <t>Oprava reléové jednotky VÚD N/V4C</t>
  </si>
  <si>
    <t>1034949219</t>
  </si>
  <si>
    <t>Oprava reléové jednotky VÚD N/V4C - oprava se provádí podle přidružených předpisů k předpisu SŽDC (ČD) T115; pokud není popsána, pak podle technických podmínek výrobku</t>
  </si>
  <si>
    <t>107</t>
  </si>
  <si>
    <t>7593333406</t>
  </si>
  <si>
    <t>Oprava reléové jednotky VÚD N/V4C W</t>
  </si>
  <si>
    <t>-957705683</t>
  </si>
  <si>
    <t>Oprava reléové jednotky VÚD N/V4C W - oprava se provádí podle přidružených předpisů k předpisu SŽDC (ČD) T115; pokud není popsána, pak podle technických podmínek výrobku</t>
  </si>
  <si>
    <t>108</t>
  </si>
  <si>
    <t>7593333408</t>
  </si>
  <si>
    <t>Oprava reléové jednotky VÚD K</t>
  </si>
  <si>
    <t>-1426618958</t>
  </si>
  <si>
    <t>Oprava reléové jednotky VÚD K - oprava se provádí podle přidružených předpisů k předpisu SŽDC (ČD) T115; pokud není popsána, pak podle technických podmínek výrobku</t>
  </si>
  <si>
    <t>109</t>
  </si>
  <si>
    <t>7593333410</t>
  </si>
  <si>
    <t>Oprava reléové jednotky VÚD L-Th.</t>
  </si>
  <si>
    <t>2057751424</t>
  </si>
  <si>
    <t>Oprava reléové jednotky VÚD L-Th. - oprava se provádí podle přidružených předpisů k předpisu SŽDC (ČD) T115; pokud není popsána, pak podle technických podmínek výrobku</t>
  </si>
  <si>
    <t>110</t>
  </si>
  <si>
    <t>7593333412</t>
  </si>
  <si>
    <t>Oprava reléové jednotky VÚD UZ 1</t>
  </si>
  <si>
    <t>-513571448</t>
  </si>
  <si>
    <t>Oprava reléové jednotky VÚD UZ 1 - oprava se provádí podle přidružených předpisů k předpisu SŽDC (ČD) T115; pokud není popsána, pak podle technických podmínek výrobku</t>
  </si>
  <si>
    <t>111</t>
  </si>
  <si>
    <t>7593333414</t>
  </si>
  <si>
    <t>Oprava reléové jednotky VÚD Q - H</t>
  </si>
  <si>
    <t>228179608</t>
  </si>
  <si>
    <t>Oprava reléové jednotky VÚD Q - H - oprava se provádí podle přidružených předpisů k předpisu SŽDC (ČD) T115; pokud není popsána, pak podle technických podmínek výrobku</t>
  </si>
  <si>
    <t>112</t>
  </si>
  <si>
    <t>7593333416</t>
  </si>
  <si>
    <t>Oprava reléové jednotky VÚD A1, A2 (C1, C2)</t>
  </si>
  <si>
    <t>-570837871</t>
  </si>
  <si>
    <t>Oprava reléové jednotky VÚD A1, A2 (C1, C2) - oprava se provádí podle přidružených předpisů k předpisu SŽDC (ČD) T115; pokud není popsána, pak podle technických podmínek výrobku</t>
  </si>
  <si>
    <t>113</t>
  </si>
  <si>
    <t>7593333418</t>
  </si>
  <si>
    <t>Oprava reléové jednotky VÚD O</t>
  </si>
  <si>
    <t>435901899</t>
  </si>
  <si>
    <t>Oprava reléové jednotky VÚD O - oprava se provádí podle přidružených předpisů k předpisu SŽDC (ČD) T115; pokud není popsána, pak podle technických podmínek výrobku</t>
  </si>
  <si>
    <t>114</t>
  </si>
  <si>
    <t>7593333420</t>
  </si>
  <si>
    <t>Oprava reléové jednotky VÚD OP</t>
  </si>
  <si>
    <t>-695121200</t>
  </si>
  <si>
    <t>Oprava reléové jednotky VÚD OP - oprava se provádí podle přidružených předpisů k předpisu SŽDC (ČD) T115; pokud není popsána, pak podle technických podmínek výrobku</t>
  </si>
  <si>
    <t>115</t>
  </si>
  <si>
    <t>7593333422</t>
  </si>
  <si>
    <t>Oprava reléové jednotky VÚD OV</t>
  </si>
  <si>
    <t>-1813271753</t>
  </si>
  <si>
    <t>Oprava reléové jednotky VÚD OV - oprava se provádí podle přidružených předpisů k předpisu SŽDC (ČD) T115; pokud není popsána, pak podle technických podmínek výrobku</t>
  </si>
  <si>
    <t>116</t>
  </si>
  <si>
    <t>7593333424</t>
  </si>
  <si>
    <t>Oprava reléové jednotky VÚD OB</t>
  </si>
  <si>
    <t>-155853600</t>
  </si>
  <si>
    <t>Oprava reléové jednotky VÚD OB - oprava se provádí podle přidružených předpisů k předpisu SŽDC (ČD) T115; pokud není popsána, pak podle technických podmínek výrobku</t>
  </si>
  <si>
    <t>117</t>
  </si>
  <si>
    <t>7593333426</t>
  </si>
  <si>
    <t>Oprava reléové jednotky VÚD ON</t>
  </si>
  <si>
    <t>678885267</t>
  </si>
  <si>
    <t>Oprava reléové jednotky VÚD ON - oprava se provádí podle přidružených předpisů k předpisu SŽDC (ČD) T115; pokud není popsána, pak podle technických podmínek výrobku</t>
  </si>
  <si>
    <t>118</t>
  </si>
  <si>
    <t>7593333428</t>
  </si>
  <si>
    <t>Oprava reléové jednotky VÚD R</t>
  </si>
  <si>
    <t>-1697758819</t>
  </si>
  <si>
    <t>Oprava reléové jednotky VÚD R - oprava se provádí podle přidružených předpisů k předpisu SŽDC (ČD) T115; pokud není popsána, pak podle technických podmínek výrobku</t>
  </si>
  <si>
    <t>119</t>
  </si>
  <si>
    <t>7593333430</t>
  </si>
  <si>
    <t>Oprava reléové jednotky VÚD TP</t>
  </si>
  <si>
    <t>1814586440</t>
  </si>
  <si>
    <t>Oprava reléové jednotky VÚD TP - oprava se provádí podle přidružených předpisů k předpisu SŽDC (ČD) T115; pokud není popsána, pak podle technických podmínek výrobku</t>
  </si>
  <si>
    <t>120</t>
  </si>
  <si>
    <t>7593333432</t>
  </si>
  <si>
    <t>Oprava reléové jednotky VÚD U</t>
  </si>
  <si>
    <t>1414092509</t>
  </si>
  <si>
    <t>Oprava reléové jednotky VÚD U - oprava se provádí podle přidružených předpisů k předpisu SŽDC (ČD) T115; pokud není popsána, pak podle technických podmínek výrobku</t>
  </si>
  <si>
    <t>121</t>
  </si>
  <si>
    <t>7593333434</t>
  </si>
  <si>
    <t>Oprava reléové jednotky VÚD V1 - P1</t>
  </si>
  <si>
    <t>1188937988</t>
  </si>
  <si>
    <t>Oprava reléové jednotky VÚD V1 - P1 - oprava se provádí podle přidružených předpisů k předpisu SŽDC (ČD) T115; pokud není popsána, pak podle technických podmínek výrobku</t>
  </si>
  <si>
    <t>122</t>
  </si>
  <si>
    <t>7593333436</t>
  </si>
  <si>
    <t>Oprava reléové jednotky VÚD VO</t>
  </si>
  <si>
    <t>1375878413</t>
  </si>
  <si>
    <t>Oprava reléové jednotky VÚD VO - oprava se provádí podle přidružených předpisů k předpisu SŽDC (ČD) T115; pokud není popsána, pak podle technických podmínek výrobku</t>
  </si>
  <si>
    <t>123</t>
  </si>
  <si>
    <t>7593333438</t>
  </si>
  <si>
    <t>Oprava reléové jednotky VÚD P</t>
  </si>
  <si>
    <t>1423921639</t>
  </si>
  <si>
    <t>Oprava reléové jednotky VÚD P - oprava se provádí podle přidružených předpisů k předpisu SŽDC (ČD) T115; pokud není popsána, pak podle technických podmínek výrobku</t>
  </si>
  <si>
    <t>124</t>
  </si>
  <si>
    <t>7593333440</t>
  </si>
  <si>
    <t>Oprava reléové jednotky VÚD ND/V5</t>
  </si>
  <si>
    <t>529838799</t>
  </si>
  <si>
    <t>Oprava reléové jednotky VÚD ND/V5 - oprava se provádí podle přidružených předpisů k předpisu SŽDC (ČD) T115; pokud není popsána, pak podle technických podmínek výrobku</t>
  </si>
  <si>
    <t>125</t>
  </si>
  <si>
    <t>7593333442</t>
  </si>
  <si>
    <t>Oprava reléové jednotky VÚD ND/V5 W</t>
  </si>
  <si>
    <t>-1763130621</t>
  </si>
  <si>
    <t>Oprava reléové jednotky VÚD ND/V5 W - oprava se provádí podle přidružených předpisů k předpisu SŽDC (ČD) T115; pokud není popsána, pak podle technických podmínek výrobku</t>
  </si>
  <si>
    <t>126</t>
  </si>
  <si>
    <t>7593333444</t>
  </si>
  <si>
    <t>Oprava reléové jednotky VÚD NOV</t>
  </si>
  <si>
    <t>486579380</t>
  </si>
  <si>
    <t>Oprava reléové jednotky VÚD NOV - oprava se provádí podle přidružených předpisů k předpisu SŽDC (ČD) T115; pokud není popsána, pak podle technických podmínek výrobku</t>
  </si>
  <si>
    <t>127</t>
  </si>
  <si>
    <t>7593333446</t>
  </si>
  <si>
    <t>Oprava reléové jednotky VÚD NOV W</t>
  </si>
  <si>
    <t>547770174</t>
  </si>
  <si>
    <t>Oprava reléové jednotky VÚD NOV W - oprava se provádí podle přidružených předpisů k předpisu SŽDC (ČD) T115; pokud není popsána, pak podle technických podmínek výrobku</t>
  </si>
  <si>
    <t>128</t>
  </si>
  <si>
    <t>7593333448</t>
  </si>
  <si>
    <t>Oprava reléové jednotky VÚD Q</t>
  </si>
  <si>
    <t>-1736335797</t>
  </si>
  <si>
    <t>Oprava reléové jednotky VÚD Q - oprava se provádí podle přidružených předpisů k předpisu SŽDC (ČD) T115; pokud není popsána, pak podle technických podmínek výrobku</t>
  </si>
  <si>
    <t>129</t>
  </si>
  <si>
    <t>7593333450</t>
  </si>
  <si>
    <t>Oprava reléové jednotky VÚD ND</t>
  </si>
  <si>
    <t>-1998848711</t>
  </si>
  <si>
    <t>Oprava reléové jednotky VÚD ND - oprava se provádí podle přidružených předpisů k předpisu SŽDC (ČD) T115; pokud není popsána, pak podle technických podmínek výrobku</t>
  </si>
  <si>
    <t>130</t>
  </si>
  <si>
    <t>7593333451</t>
  </si>
  <si>
    <t>Oprava reléové jednotky VÚD ND včetně záměny kontaktového svazku Pt-Ir za W</t>
  </si>
  <si>
    <t>-1630502304</t>
  </si>
  <si>
    <t>Oprava reléové jednotky VÚD ND včetně záměny kontaktového svazku Pt-Ir za W - oprava se provádí podle přidružených předpisů k předpisu SŽDC (ČD) T115; pokud není popsána, pak podle technických podmínek výrobku</t>
  </si>
  <si>
    <t>131</t>
  </si>
  <si>
    <t>7593333452</t>
  </si>
  <si>
    <t>Oprava reléové jednotky VÚD ND včetně výměny kontaktového svazku Pt-Ir</t>
  </si>
  <si>
    <t>35717943</t>
  </si>
  <si>
    <t>Oprava reléové jednotky VÚD ND včetně výměny kontaktového svazku Pt-Ir - oprava se provádí podle přidružených předpisů k předpisu SŽDC (ČD) T115; pokud není popsána, pak podle technických podmínek výrobku</t>
  </si>
  <si>
    <t>132</t>
  </si>
  <si>
    <t>7593333453</t>
  </si>
  <si>
    <t>Oprava reléové jednotky VÚD ND W s výměnou kontaktového svazku</t>
  </si>
  <si>
    <t>-1810292674</t>
  </si>
  <si>
    <t>Oprava reléové jednotky VÚD ND W s výměnou kontaktového svazku - oprava se provádí podle přidružených předpisů k předpisu SŽDC (ČD) T115; pokud není popsána, pak podle technických podmínek výrobku</t>
  </si>
  <si>
    <t>133</t>
  </si>
  <si>
    <t>7593333455</t>
  </si>
  <si>
    <t>Oprava reléové jednotky VÚD TH1,TH2</t>
  </si>
  <si>
    <t>21800435</t>
  </si>
  <si>
    <t>Oprava reléové jednotky VÚD TH1,TH2 - oprava se provádí podle přidružených předpisů k předpisu SŽDC (ČD) T115; pokud není popsána, pak podle technických podmínek výrobku</t>
  </si>
  <si>
    <t>134</t>
  </si>
  <si>
    <t>7593333457</t>
  </si>
  <si>
    <t>Oprava reléové jednotky VÚD N</t>
  </si>
  <si>
    <t>-1004638656</t>
  </si>
  <si>
    <t>Oprava reléové jednotky VÚD N - oprava se provádí podle přidružených předpisů k předpisu SŽDC (ČD) T115; pokud není popsána, pak podle technických podmínek výrobku</t>
  </si>
  <si>
    <t>135</t>
  </si>
  <si>
    <t>7593333458</t>
  </si>
  <si>
    <t>Oprava reléové jednotky VÚD N záměna kontaktového svazku Pt-Ir za W</t>
  </si>
  <si>
    <t>1746869692</t>
  </si>
  <si>
    <t>Oprava reléové jednotky VÚD N záměna kontaktového svazku Pt-Ir za W - oprava se provádí podle přidružených předpisů k předpisu SŽDC (ČD) T115; pokud není popsána, pak podle technických podmínek výrobku</t>
  </si>
  <si>
    <t>136</t>
  </si>
  <si>
    <t>7593333459</t>
  </si>
  <si>
    <t>Oprava reléové jednotky VÚD N včetně výměny kontaktového svazku Pt-Ir</t>
  </si>
  <si>
    <t>2073893882</t>
  </si>
  <si>
    <t>Oprava reléové jednotky VÚD N včetně výměny kontaktového svazku Pt-Ir - oprava se provádí podle přidružených předpisů k předpisu SŽDC (ČD) T115; pokud není popsána, pak podle technických podmínek výrobku</t>
  </si>
  <si>
    <t>137</t>
  </si>
  <si>
    <t>7593333460</t>
  </si>
  <si>
    <t>Oprava reléové jednotky VÚD N W</t>
  </si>
  <si>
    <t>1915475513</t>
  </si>
  <si>
    <t>Oprava reléové jednotky VÚD N W - oprava se provádí podle přidružených předpisů k předpisu SŽDC (ČD) T115; pokud není popsána, pak podle technických podmínek výrobku</t>
  </si>
  <si>
    <t>138</t>
  </si>
  <si>
    <t>7593333461</t>
  </si>
  <si>
    <t>Oprava reléové jednotky VÚD N W s výměnou kontaktového svazku</t>
  </si>
  <si>
    <t>-1323201703</t>
  </si>
  <si>
    <t>Oprava reléové jednotky VÚD N W s výměnou kontaktového svazku - oprava se provádí podle přidružených předpisů k předpisu SŽDC (ČD) T115; pokud není popsána, pak podle technických podmínek výrobku</t>
  </si>
  <si>
    <t>139</t>
  </si>
  <si>
    <t>7593333463</t>
  </si>
  <si>
    <t>Oprava reléové jednotky VÚD D</t>
  </si>
  <si>
    <t>1668655708</t>
  </si>
  <si>
    <t>Oprava reléové jednotky VÚD D - oprava se provádí podle přidružených předpisů k předpisu SŽDC (ČD) T115; pokud není popsána, pak podle technických podmínek výrobku</t>
  </si>
  <si>
    <t>140</t>
  </si>
  <si>
    <t>7593333464</t>
  </si>
  <si>
    <t>Oprava reléové jednotky VÚD D záměna kontaktového svazku Pt-Ir za W</t>
  </si>
  <si>
    <t>508976709</t>
  </si>
  <si>
    <t>Oprava reléové jednotky VÚD D záměna kontaktového svazku Pt-Ir za W - oprava se provádí podle přidružených předpisů k předpisu SŽDC (ČD) T115; pokud není popsána, pak podle technických podmínek výrobku</t>
  </si>
  <si>
    <t>141</t>
  </si>
  <si>
    <t>7593333465</t>
  </si>
  <si>
    <t>Oprava reléové jednotky VÚD D včetně výměny kontaktového svazku Pt-Ir</t>
  </si>
  <si>
    <t>480066768</t>
  </si>
  <si>
    <t>Oprava reléové jednotky VÚD D včetně výměny kontaktového svazku Pt-Ir - oprava se provádí podle přidružených předpisů k předpisu SŽDC (ČD) T115; pokud není popsána, pak podle technických podmínek výrobku</t>
  </si>
  <si>
    <t>142</t>
  </si>
  <si>
    <t>7593333466</t>
  </si>
  <si>
    <t>Oprava reléové jednotky VÚD D W</t>
  </si>
  <si>
    <t>2028969563</t>
  </si>
  <si>
    <t>Oprava reléové jednotky VÚD D W - oprava se provádí podle přidružených předpisů k předpisu SŽDC (ČD) T115; pokud není popsána, pak podle technických podmínek výrobku</t>
  </si>
  <si>
    <t>143</t>
  </si>
  <si>
    <t>7593333467</t>
  </si>
  <si>
    <t>Oprava reléové jednotky VÚD D W s výměnou kontaktového svazku</t>
  </si>
  <si>
    <t>-2012654615</t>
  </si>
  <si>
    <t>Oprava reléové jednotky VÚD D W s výměnou kontaktového svazku - oprava se provádí podle přidružených předpisů k předpisu SŽDC (ČD) T115; pokud není popsána, pak podle technických podmínek výrobku</t>
  </si>
  <si>
    <t>144</t>
  </si>
  <si>
    <t>7593333470</t>
  </si>
  <si>
    <t>Oprava reléové jednotky VÚD E</t>
  </si>
  <si>
    <t>-237234096</t>
  </si>
  <si>
    <t>Oprava reléové jednotky VÚD E - oprava se provádí podle přidružených předpisů k předpisu SŽDC (ČD) T115; pokud není popsána, pak podle technických podmínek výrobku</t>
  </si>
  <si>
    <t>145</t>
  </si>
  <si>
    <t>7593333472</t>
  </si>
  <si>
    <t>Oprava reléové jednotky VÚD F</t>
  </si>
  <si>
    <t>-234584936</t>
  </si>
  <si>
    <t>Oprava reléové jednotky VÚD F - oprava se provádí podle přidružených předpisů k předpisu SŽDC (ČD) T115; pokud není popsána, pak podle technických podmínek výrobku</t>
  </si>
  <si>
    <t>146</t>
  </si>
  <si>
    <t>7593333474</t>
  </si>
  <si>
    <t>Oprava reléové jednotky VÚD B - C</t>
  </si>
  <si>
    <t>1048822022</t>
  </si>
  <si>
    <t>Oprava reléové jednotky VÚD B - C - oprava se provádí podle přidružených předpisů k předpisu SŽDC (ČD) T115; pokud není popsána, pak podle technických podmínek výrobku</t>
  </si>
  <si>
    <t>147</t>
  </si>
  <si>
    <t>7593333476</t>
  </si>
  <si>
    <t>Oprava reléové jednotky VÚD UZ-OTH</t>
  </si>
  <si>
    <t>707840711</t>
  </si>
  <si>
    <t>Oprava reléové jednotky VÚD UZ-OTH - oprava se provádí podle přidružených předpisů k předpisu SŽDC (ČD) T115; pokud není popsána, pak podle technických podmínek výrobku</t>
  </si>
  <si>
    <t>148</t>
  </si>
  <si>
    <t>7593333478</t>
  </si>
  <si>
    <t>Oprava reléové jednotky VÚD X-OX1</t>
  </si>
  <si>
    <t>1762028409</t>
  </si>
  <si>
    <t>Oprava reléové jednotky VÚD X-OX1 - oprava se provádí podle přidružených předpisů k předpisu SŽDC (ČD) T115; pokud není popsána, pak podle technických podmínek výrobku</t>
  </si>
  <si>
    <t>149</t>
  </si>
  <si>
    <t>7593333480</t>
  </si>
  <si>
    <t>Oprava reléové jednotky VÚD K-OX2</t>
  </si>
  <si>
    <t>1653037846</t>
  </si>
  <si>
    <t>Oprava reléové jednotky VÚD K-OX2 - oprava se provádí podle přidružených předpisů k předpisu SŽDC (ČD) T115; pokud není popsána, pak podle technických podmínek výrobku</t>
  </si>
  <si>
    <t>150</t>
  </si>
  <si>
    <t>7593333482</t>
  </si>
  <si>
    <t>Oprava reléové jednotky VÚD V</t>
  </si>
  <si>
    <t>-1570248468</t>
  </si>
  <si>
    <t>Oprava reléové jednotky VÚD V - oprava se provádí podle přidružených předpisů k předpisu SŽDC (ČD) T115; pokud není popsána, pak podle technických podmínek výrobku</t>
  </si>
  <si>
    <t>151</t>
  </si>
  <si>
    <t>7593333484</t>
  </si>
  <si>
    <t>Oprava reléové jednotky VÚD OBL</t>
  </si>
  <si>
    <t>1307196590</t>
  </si>
  <si>
    <t>Oprava reléové jednotky VÚD OBL - oprava se provádí podle přidružených předpisů k předpisu SŽDC (ČD) T115; pokud není popsána, pak podle technických podmínek výrobku</t>
  </si>
  <si>
    <t>152</t>
  </si>
  <si>
    <t>7593333486</t>
  </si>
  <si>
    <t>Oprava reléové jednotky VÚD OBL W včetně výměny kontaktového svazku</t>
  </si>
  <si>
    <t>-1560676946</t>
  </si>
  <si>
    <t>Oprava reléové jednotky VÚD OBL W včetně výměny kontaktového svazku - oprava se provádí podle přidružených předpisů k předpisu SŽDC (ČD) T115; pokud není popsána, pak podle technických podmínek výrobku</t>
  </si>
  <si>
    <t>153</t>
  </si>
  <si>
    <t>7593333488</t>
  </si>
  <si>
    <t>Oprava reléové jednotky VÚD K1</t>
  </si>
  <si>
    <t>821122168</t>
  </si>
  <si>
    <t>Oprava reléové jednotky VÚD K1 - oprava se provádí podle přidružených předpisů k předpisu SŽDC (ČD) T115; pokud není popsána, pak podle technických podmínek výrobku</t>
  </si>
  <si>
    <t>154</t>
  </si>
  <si>
    <t>7593333490</t>
  </si>
  <si>
    <t>Oprava reléové jednotky VÚD O1</t>
  </si>
  <si>
    <t>2033049399</t>
  </si>
  <si>
    <t>Oprava reléové jednotky VÚD O1 - oprava se provádí podle přidružených předpisů k předpisu SŽDC (ČD) T115; pokud není popsána, pak podle technických podmínek výrobku</t>
  </si>
  <si>
    <t>155</t>
  </si>
  <si>
    <t>7593333492</t>
  </si>
  <si>
    <t>Oprava reléové jednotky VÚD TH1-TH2A</t>
  </si>
  <si>
    <t>30891254</t>
  </si>
  <si>
    <t>Oprava reléové jednotky VÚD TH1-TH2A - oprava se provádí podle přidružených předpisů k předpisu SŽDC (ČD) T115; pokud není popsána, pak podle technických podmínek výrobku</t>
  </si>
  <si>
    <t>156</t>
  </si>
  <si>
    <t>7593333494</t>
  </si>
  <si>
    <t>Oprava reléové jednotky VÚD C1-OC1</t>
  </si>
  <si>
    <t>118084686</t>
  </si>
  <si>
    <t>Oprava reléové jednotky VÚD C1-OC1 - oprava se provádí podle přidružených předpisů k předpisu SŽDC (ČD) T115; pokud není popsána, pak podle technických podmínek výrobku</t>
  </si>
  <si>
    <t>157</t>
  </si>
  <si>
    <t>7593333496</t>
  </si>
  <si>
    <t>Oprava reléové jednotky VÚD A1-OA1</t>
  </si>
  <si>
    <t>-2070524997</t>
  </si>
  <si>
    <t>Oprava reléové jednotky VÚD A1-OA1 - oprava se provádí podle přidružených předpisů k předpisu SŽDC (ČD) T115; pokud není popsána, pak podle technických podmínek výrobku</t>
  </si>
  <si>
    <t>158</t>
  </si>
  <si>
    <t>7593333498</t>
  </si>
  <si>
    <t>Oprava reléové jednotky VÚD K-X</t>
  </si>
  <si>
    <t>1986741960</t>
  </si>
  <si>
    <t>Oprava reléové jednotky VÚD K-X - oprava se provádí podle přidružených předpisů k předpisu SŽDC (ČD) T115; pokud není popsána, pak podle technických podmínek výrobku</t>
  </si>
  <si>
    <t>159</t>
  </si>
  <si>
    <t>7593333500</t>
  </si>
  <si>
    <t>Oprava reléové jednotky VÚD H</t>
  </si>
  <si>
    <t>-1367668110</t>
  </si>
  <si>
    <t>Oprava reléové jednotky VÚD H - oprava se provádí podle přidružených předpisů k předpisu SŽDC (ČD) T115; pokud není popsána, pak podle technických podmínek výrobku</t>
  </si>
  <si>
    <t>160</t>
  </si>
  <si>
    <t>7593333502</t>
  </si>
  <si>
    <t>Oprava reléové jednotky VÚD OT1-T1</t>
  </si>
  <si>
    <t>-739061746</t>
  </si>
  <si>
    <t>Oprava reléové jednotky VÚD OT1-T1 - oprava se provádí podle přidružených předpisů k předpisu SŽDC (ČD) T115; pokud není popsána, pak podle technických podmínek výrobku</t>
  </si>
  <si>
    <t>161</t>
  </si>
  <si>
    <t>7593333504</t>
  </si>
  <si>
    <t>Oprava reléové jednotky VÚD X</t>
  </si>
  <si>
    <t>297156117</t>
  </si>
  <si>
    <t>Oprava reléové jednotky VÚD X - oprava se provádí podle přidružených předpisů k předpisu SŽDC (ČD) T115; pokud není popsána, pak podle technických podmínek výrobku</t>
  </si>
  <si>
    <t>162</t>
  </si>
  <si>
    <t>7593333506</t>
  </si>
  <si>
    <t>Oprava reléové jednotky VÚD A2</t>
  </si>
  <si>
    <t>1689133600</t>
  </si>
  <si>
    <t>Oprava reléové jednotky VÚD A2 - oprava se provádí podle přidružených předpisů k předpisu SŽDC (ČD) T115; pokud není popsána, pak podle technických podmínek výrobku</t>
  </si>
  <si>
    <t>163</t>
  </si>
  <si>
    <t>7593333508</t>
  </si>
  <si>
    <t>Oprava reléové jednotky VÚD C2</t>
  </si>
  <si>
    <t>772732829</t>
  </si>
  <si>
    <t>Oprava reléové jednotky VÚD C2 - oprava se provádí podle přidružených předpisů k předpisu SŽDC (ČD) T115; pokud není popsána, pak podle technických podmínek výrobku</t>
  </si>
  <si>
    <t>164</t>
  </si>
  <si>
    <t>7593333510</t>
  </si>
  <si>
    <t>Oprava reléové jednotky VÚD polariz. relé Y(Z)</t>
  </si>
  <si>
    <t>-942379607</t>
  </si>
  <si>
    <t>Oprava reléové jednotky VÚD polariz. relé Y(Z) - oprava se provádí podle přidružených předpisů k předpisu SŽDC (ČD) T115; pokud není popsána, pak podle technických podmínek výrobku</t>
  </si>
  <si>
    <t>165</t>
  </si>
  <si>
    <t>7593333512</t>
  </si>
  <si>
    <t>Oprava reléové jednotky VÚD R-S</t>
  </si>
  <si>
    <t>573189748</t>
  </si>
  <si>
    <t>Oprava reléové jednotky VÚD R-S - oprava se provádí podle přidružených předpisů k předpisu SŽDC (ČD) T115; pokud není popsána, pak podle technických podmínek výrobku</t>
  </si>
  <si>
    <t>166</t>
  </si>
  <si>
    <t>7593333514</t>
  </si>
  <si>
    <t>Oprava reléové jednotky VÚD OBL-ON</t>
  </si>
  <si>
    <t>-934648734</t>
  </si>
  <si>
    <t>Oprava reléové jednotky VÚD OBL-ON - oprava se provádí podle přidružených předpisů k předpisu SŽDC (ČD) T115; pokud není popsána, pak podle technických podmínek výrobku</t>
  </si>
  <si>
    <t>167</t>
  </si>
  <si>
    <t>7593333515</t>
  </si>
  <si>
    <t>Oprava reléové jednotky VÚD OBL-ON včetně výměny kontaktového svazku Pt-Ir</t>
  </si>
  <si>
    <t>410800429</t>
  </si>
  <si>
    <t>Oprava reléové jednotky VÚD OBL-ON včetně výměny kontaktového svazku Pt-Ir - oprava se provádí podle přidružených předpisů k předpisu SŽDC (ČD) T115; pokud není popsána, pak podle technických podmínek výrobku</t>
  </si>
  <si>
    <t>168</t>
  </si>
  <si>
    <t>7593333516</t>
  </si>
  <si>
    <t>Oprava reléové jednotky VÚD OBL-ON včetně záměny kontaktového svazku Pt-Ir za W</t>
  </si>
  <si>
    <t>552275305</t>
  </si>
  <si>
    <t>Oprava reléové jednotky VÚD OBL-ON včetně záměny kontaktového svazku Pt-Ir za W - oprava se provádí podle přidružených předpisů k předpisu SŽDC (ČD) T115; pokud není popsána, pak podle technických podmínek výrobku</t>
  </si>
  <si>
    <t>169</t>
  </si>
  <si>
    <t>7593333517</t>
  </si>
  <si>
    <t>Oprava reléové jednotky VÚD OBL-ON W včetně výměny kontaktového svazku</t>
  </si>
  <si>
    <t>-759267844</t>
  </si>
  <si>
    <t>Oprava reléové jednotky VÚD OBL-ON W včetně výměny kontaktového svazku - oprava se provádí podle přidružených předpisů k předpisu SŽDC (ČD) T115; pokud není popsána, pak podle technických podmínek výrobku</t>
  </si>
  <si>
    <t>170</t>
  </si>
  <si>
    <t>7593333519</t>
  </si>
  <si>
    <t>Oprava reléové jednotky VÚD QU</t>
  </si>
  <si>
    <t>-155181881</t>
  </si>
  <si>
    <t>Oprava reléové jednotky VÚD QU - oprava se provádí podle přidružených předpisů k předpisu SŽDC (ČD) T115; pokud není popsána, pak podle technických podmínek výrobku</t>
  </si>
  <si>
    <t>171</t>
  </si>
  <si>
    <t>7593333521</t>
  </si>
  <si>
    <t>Oprava reléové jednotky VÚD 1K1K až 2K2K</t>
  </si>
  <si>
    <t>1203649422</t>
  </si>
  <si>
    <t>Oprava reléové jednotky VÚD 1K1K až 2K2K - oprava se provádí podle přidružených předpisů k předpisu SŽDC (ČD) T115; pokud není popsána, pak podle technických podmínek výrobku</t>
  </si>
  <si>
    <t>172</t>
  </si>
  <si>
    <t>7593333522</t>
  </si>
  <si>
    <t>Oprava reléových bloků BV1, BV3</t>
  </si>
  <si>
    <t>-638723780</t>
  </si>
  <si>
    <t>Oprava reléových bloků BV1, BV3 - oprava se provádí podle přidružených předpisů k předpisu SŽDC (ČD) T115, pokud není popsána, pak podle technických podmínek výrobku</t>
  </si>
  <si>
    <t>173</t>
  </si>
  <si>
    <t>7593333531</t>
  </si>
  <si>
    <t>Oprava reléových bloků BV4, BV5, BV11, BV12</t>
  </si>
  <si>
    <t>1668232304</t>
  </si>
  <si>
    <t>Oprava reléových bloků BV4, BV5, BV11, BV12 - oprava se provádí podle přidružených předpisů k předpisu SŽDC (ČD) T115, pokud není popsána, pak podle technických podmínek výrobku</t>
  </si>
  <si>
    <t>174</t>
  </si>
  <si>
    <t>7593333533</t>
  </si>
  <si>
    <t>Oprava reléových bloků BV6</t>
  </si>
  <si>
    <t>-1366229910</t>
  </si>
  <si>
    <t>Oprava reléových bloků BV6 - oprava se provádí podle přidružených předpisů k předpisu SŽDC (ČD) T115, pokud není popsána, pak podle technických podmínek výrobku</t>
  </si>
  <si>
    <t>175</t>
  </si>
  <si>
    <t>7593333535</t>
  </si>
  <si>
    <t>Oprava reléových bloků BV8</t>
  </si>
  <si>
    <t>1399462750</t>
  </si>
  <si>
    <t>Oprava reléových bloků BV8 - oprava se provádí podle přidružených předpisů k předpisu SŽDC (ČD) T115, pokud není popsána, pak podle technických podmínek výrobku</t>
  </si>
  <si>
    <t>176</t>
  </si>
  <si>
    <t>7593333537</t>
  </si>
  <si>
    <t>Oprava reléových bloků CV1</t>
  </si>
  <si>
    <t>-692979391</t>
  </si>
  <si>
    <t>Oprava reléových bloků CV1 - oprava se provádí podle přidružených předpisů k předpisu SŽDC (ČD) T115, pokud není popsána, pak podle technických podmínek výrobku</t>
  </si>
  <si>
    <t>177</t>
  </si>
  <si>
    <t>7593333539</t>
  </si>
  <si>
    <t>Oprava reléových bloků CV2</t>
  </si>
  <si>
    <t>-1087955861</t>
  </si>
  <si>
    <t>Oprava reléových bloků CV2 - oprava se provádí podle přidružených předpisů k předpisu SŽDC (ČD) T115, pokud není popsána, pak podle technických podmínek výrobku</t>
  </si>
  <si>
    <t>178</t>
  </si>
  <si>
    <t>7593333541</t>
  </si>
  <si>
    <t>Oprava reléových bloků CV3</t>
  </si>
  <si>
    <t>-1216519401</t>
  </si>
  <si>
    <t>Oprava reléových bloků CV3 - oprava se provádí podle přidružených předpisů k předpisu SŽDC (ČD) T115, pokud není popsána, pak podle technických podmínek výrobku</t>
  </si>
  <si>
    <t>179</t>
  </si>
  <si>
    <t>7593333545</t>
  </si>
  <si>
    <t>Oprava reléových bloků CV4</t>
  </si>
  <si>
    <t>1263870701</t>
  </si>
  <si>
    <t>Oprava reléových bloků CV4 - oprava se provádí podle přidružených předpisů k předpisu SŽDC (ČD) T115, pokud není popsána, pak podle technických podmínek výrobku</t>
  </si>
  <si>
    <t>180</t>
  </si>
  <si>
    <t>7593333547</t>
  </si>
  <si>
    <t>Oprava reléových bloků A</t>
  </si>
  <si>
    <t>350331595</t>
  </si>
  <si>
    <t>Oprava reléových bloků A - oprava se provádí podle přidružených předpisů k předpisu SŽDC (ČD) T115, pokud není popsána, pak podle technických podmínek výrobku</t>
  </si>
  <si>
    <t>181</t>
  </si>
  <si>
    <t>7593333549</t>
  </si>
  <si>
    <t>Oprava reléových bloků B</t>
  </si>
  <si>
    <t>-1288801632</t>
  </si>
  <si>
    <t>Oprava reléových bloků B - oprava se provádí podle přidružených předpisů k předpisu SŽDC (ČD) T115, pokud není popsána, pak podle technických podmínek výrobku</t>
  </si>
  <si>
    <t>182</t>
  </si>
  <si>
    <t>7593333551</t>
  </si>
  <si>
    <t>Oprava reléových bloků C</t>
  </si>
  <si>
    <t>154537162</t>
  </si>
  <si>
    <t>Oprava reléových bloků C - oprava se provádí podle přidružených předpisů k předpisu SŽDC (ČD) T115, pokud není popsána, pak podle technických podmínek výrobku</t>
  </si>
  <si>
    <t>183</t>
  </si>
  <si>
    <t>7593333553</t>
  </si>
  <si>
    <t>Oprava reléových bloků D</t>
  </si>
  <si>
    <t>-952317986</t>
  </si>
  <si>
    <t>Oprava reléových bloků D - oprava se provádí podle přidružených předpisů k předpisu SŽDC (ČD) T115, pokud není popsána, pak podle technických podmínek výrobku</t>
  </si>
  <si>
    <t>184</t>
  </si>
  <si>
    <t>7593333555</t>
  </si>
  <si>
    <t>Oprava reléových bloků H</t>
  </si>
  <si>
    <t>1641456866</t>
  </si>
  <si>
    <t>Oprava reléových bloků H - oprava se provádí podle přidružených předpisů k předpisu SŽDC (ČD) T115, pokud není popsána, pak podle technických podmínek výrobku</t>
  </si>
  <si>
    <t>185</t>
  </si>
  <si>
    <t>7593333556</t>
  </si>
  <si>
    <t>Oprava reléových bloků J</t>
  </si>
  <si>
    <t>1665717210</t>
  </si>
  <si>
    <t>Oprava reléových bloků J - oprava se provádí podle přidružených předpisů k předpisu SŽDC (ČD) T115, pokud není popsána, pak podle technických podmínek výrobku</t>
  </si>
  <si>
    <t>186</t>
  </si>
  <si>
    <t>7593333557</t>
  </si>
  <si>
    <t>Oprava reléových bloků K</t>
  </si>
  <si>
    <t>1154724524</t>
  </si>
  <si>
    <t>Oprava reléových bloků K - oprava se provádí podle přidružených předpisů k předpisu SŽDC (ČD) T115, pokud není popsána, pak podle technických podmínek výrobku</t>
  </si>
  <si>
    <t>187</t>
  </si>
  <si>
    <t>7593333559</t>
  </si>
  <si>
    <t>Oprava reléových bloků L</t>
  </si>
  <si>
    <t>209983508</t>
  </si>
  <si>
    <t>Oprava reléových bloků L - oprava se provádí podle přidružených předpisů k předpisu SŽDC (ČD) T115, pokud není popsána, pak podle technických podmínek výrobku</t>
  </si>
  <si>
    <t>188</t>
  </si>
  <si>
    <t>7593333561</t>
  </si>
  <si>
    <t>Oprava reléových bloků M</t>
  </si>
  <si>
    <t>-1089426010</t>
  </si>
  <si>
    <t>Oprava reléových bloků M - oprava se provádí podle přidružených předpisů k předpisu SŽDC (ČD) T115, pokud není popsána, pak podle technických podmínek výrobku</t>
  </si>
  <si>
    <t>189</t>
  </si>
  <si>
    <t>7593333563</t>
  </si>
  <si>
    <t>Oprava reléových bloků OB1</t>
  </si>
  <si>
    <t>-1466442732</t>
  </si>
  <si>
    <t>Oprava reléových bloků OB1 - oprava se provádí podle přidružených předpisů k předpisu SŽDC (ČD) T115, pokud není popsána, pak podle technických podmínek výrobku</t>
  </si>
  <si>
    <t>190</t>
  </si>
  <si>
    <t>7593333565</t>
  </si>
  <si>
    <t>Oprava reléových bloků Q</t>
  </si>
  <si>
    <t>-2072708320</t>
  </si>
  <si>
    <t>Oprava reléových bloků Q - oprava se provádí podle přidružených předpisů k předpisu SŽDC (ČD) T115, pokud není popsána, pak podle technických podmínek výrobku</t>
  </si>
  <si>
    <t>191</t>
  </si>
  <si>
    <t>7593333567</t>
  </si>
  <si>
    <t>Oprava reléových bloků R</t>
  </si>
  <si>
    <t>-1625965761</t>
  </si>
  <si>
    <t>Oprava reléových bloků R - oprava se provádí podle přidružených předpisů k předpisu SŽDC (ČD) T115, pokud není popsána, pak podle technických podmínek výrobku</t>
  </si>
  <si>
    <t>192</t>
  </si>
  <si>
    <t>7593333568</t>
  </si>
  <si>
    <t>Oprava reléových bloků S</t>
  </si>
  <si>
    <t>1612310565</t>
  </si>
  <si>
    <t>Oprava reléových bloků S - oprava se provádí podle přidružených předpisů k předpisu SŽDC (ČD) T115, pokud není popsána, pak podle technických podmínek výrobku</t>
  </si>
  <si>
    <t>193</t>
  </si>
  <si>
    <t>7593333569</t>
  </si>
  <si>
    <t>Oprava reléových bloků V, VT</t>
  </si>
  <si>
    <t>1334908130</t>
  </si>
  <si>
    <t>Oprava reléových bloků V, VT - oprava se provádí podle přidružených předpisů k předpisu SŽDC (ČD) T115, pokud není popsána, pak podle technických podmínek výrobku</t>
  </si>
  <si>
    <t>194</t>
  </si>
  <si>
    <t>7593333573</t>
  </si>
  <si>
    <t>Oprava reléových bloků VS-2</t>
  </si>
  <si>
    <t>-28728530</t>
  </si>
  <si>
    <t>Oprava reléových bloků VS-2 - oprava se provádí podle přidružených předpisů k předpisu SŽDC (ČD) T115, pokud není popsána, pak podle technických podmínek výrobku</t>
  </si>
  <si>
    <t>195</t>
  </si>
  <si>
    <t>7593333574</t>
  </si>
  <si>
    <t>Oprava reléových bloků VS-3</t>
  </si>
  <si>
    <t>1943919784</t>
  </si>
  <si>
    <t>Oprava reléových bloků VS-3 - oprava se provádí podle přidružených předpisů k předpisu SŽDC (ČD) T115, pokud není popsána, pak podle technických podmínek výrobku</t>
  </si>
  <si>
    <t>196</t>
  </si>
  <si>
    <t>7593333575</t>
  </si>
  <si>
    <t>Oprava reléových bloků W</t>
  </si>
  <si>
    <t>-1695391278</t>
  </si>
  <si>
    <t>Oprava reléových bloků W - oprava se provádí podle přidružených předpisů k předpisu SŽDC (ČD) T115, pokud není popsána, pak podle technických podmínek výrobku</t>
  </si>
  <si>
    <t>197</t>
  </si>
  <si>
    <t>7593333576</t>
  </si>
  <si>
    <t>Oprava reléových bloků ZR</t>
  </si>
  <si>
    <t>-1978260674</t>
  </si>
  <si>
    <t>Oprava reléových bloků ZR - oprava se provádí podle přidružených předpisů k předpisu SŽDC (ČD) T115, pokud není popsána, pak podle technických podmínek výrobku</t>
  </si>
  <si>
    <t>198</t>
  </si>
  <si>
    <t>7593333600</t>
  </si>
  <si>
    <t>Oprava bloku APŠ-24 RUS, APŠ-220 RUS</t>
  </si>
  <si>
    <t>1263567036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</si>
  <si>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</si>
  <si>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199</t>
  </si>
  <si>
    <t>7593333602</t>
  </si>
  <si>
    <t>Oprava bloku GAC typ BMP</t>
  </si>
  <si>
    <t>-1144220462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</si>
  <si>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</si>
  <si>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200</t>
  </si>
  <si>
    <t>7593333604</t>
  </si>
  <si>
    <t>Oprava bloku GAC typ BN</t>
  </si>
  <si>
    <t>-1254070792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</si>
  <si>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</si>
  <si>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201</t>
  </si>
  <si>
    <t>7593333606</t>
  </si>
  <si>
    <t>Oprava bloku GAC typ II</t>
  </si>
  <si>
    <t>1274277433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</si>
  <si>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</si>
  <si>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202</t>
  </si>
  <si>
    <t>7593333608</t>
  </si>
  <si>
    <t>Oprava bloku GAC typ I, III a IV</t>
  </si>
  <si>
    <t>1622960431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</si>
  <si>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</si>
  <si>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203</t>
  </si>
  <si>
    <t>7593333620</t>
  </si>
  <si>
    <t>Oprava anulačního souboru ASE</t>
  </si>
  <si>
    <t>-2113500794</t>
  </si>
  <si>
    <t>Oprava anulačního souboru ASE - oprava se provádí podle přidruženého předpisu č. 4 k předpisu SŽDC (ČD) T115; pokud není popsána, pak podle technických podmínek výrobku</t>
  </si>
  <si>
    <t>204</t>
  </si>
  <si>
    <t>7593333630</t>
  </si>
  <si>
    <t>Úprava ASE 2 (3) --&gt; 2T (3T)</t>
  </si>
  <si>
    <t>-1453416850</t>
  </si>
  <si>
    <t>Úprava ASE 2 (3) --&gt; 2T (3T) - úprava se provádí náhradou elektronek za elektronické součástky - tranzistory</t>
  </si>
  <si>
    <t>205</t>
  </si>
  <si>
    <t>7593333640</t>
  </si>
  <si>
    <t>Oprava reléové jednotky EK1-N</t>
  </si>
  <si>
    <t>-1250332088</t>
  </si>
  <si>
    <t>Oprava reléové jednotky EK1-N - oprava se provádí podle přidružených předpisů k předpisu SŽDC (ČD) T115, pokud není popsána, pak podle technických podmínek výrobku</t>
  </si>
  <si>
    <t>207</t>
  </si>
  <si>
    <t>7593333644</t>
  </si>
  <si>
    <t>Oprava reléové jednotky EK1-ss/sti</t>
  </si>
  <si>
    <t>670023545</t>
  </si>
  <si>
    <t>Oprava reléové jednotky EK1-ss/sti - oprava se provádí podle přidružených předpisů k předpisu SŽDC (ČD) T115, pokud není popsána, pak podle technických podmínek výrobku</t>
  </si>
  <si>
    <t>206</t>
  </si>
  <si>
    <t>7593333642</t>
  </si>
  <si>
    <t>Oprava reléové jednotky EK1-sti/sti</t>
  </si>
  <si>
    <t>574441452</t>
  </si>
  <si>
    <t>Oprava reléové jednotky EK1-sti/sti - oprava se provádí podle přidružených předpisů k předpisu SŽDC (ČD) T115, pokud není popsána, pak podle technických podmínek výrobku</t>
  </si>
  <si>
    <t>208</t>
  </si>
  <si>
    <t>7593333646</t>
  </si>
  <si>
    <t>Oprava reléové jednotky EK1-Dst</t>
  </si>
  <si>
    <t>1621835457</t>
  </si>
  <si>
    <t>Oprava reléové jednotky EK1-Dst - oprava se provádí podle přidružených předpisů k předpisu SŽDC (ČD) T115, pokud není popsána, pak podle technických podmínek výrobku</t>
  </si>
  <si>
    <t>209</t>
  </si>
  <si>
    <t>7593333648</t>
  </si>
  <si>
    <t>Oprava reléové jednotky EK1-Dss</t>
  </si>
  <si>
    <t>-704044080</t>
  </si>
  <si>
    <t>Oprava reléové jednotky EK1-Dss - oprava se provádí podle přidružených předpisů k předpisu SŽDC (ČD) T115, pokud není popsána, pak podle technických podmínek výrobku</t>
  </si>
  <si>
    <t>210</t>
  </si>
  <si>
    <t>7593333650</t>
  </si>
  <si>
    <t>Oprava reléové jednotky EK1 - U (kazeta)</t>
  </si>
  <si>
    <t>-173488344</t>
  </si>
  <si>
    <t>Oprava reléové jednotky EK1 - U (kazeta) - oprava se provádí podle přidružených předpisů k předpisu SŽDC (ČD) T115, pokud není popsána, pak podle technických podmínek výrobku</t>
  </si>
  <si>
    <t>211</t>
  </si>
  <si>
    <t>7593333652</t>
  </si>
  <si>
    <t>Oprava reléové jednotky EK1-Z1</t>
  </si>
  <si>
    <t>430671063</t>
  </si>
  <si>
    <t>Oprava reléové jednotky EK1-Z1 - oprava se provádí podle přidružených předpisů k předpisu SŽDC (ČD) T115, pokud není popsána, pak podle technických podmínek výrobku</t>
  </si>
  <si>
    <t>212</t>
  </si>
  <si>
    <t>7593333654</t>
  </si>
  <si>
    <t>Oprava reléové jednotky EK1 - EKM</t>
  </si>
  <si>
    <t>-377519286</t>
  </si>
  <si>
    <t>Oprava reléové jednotky EK1 - EKM - oprava se provádí podle přidružených předpisů k předpisu SŽDC (ČD) T115, pokud není popsána, pak podle technických podmínek výrobku</t>
  </si>
  <si>
    <t>213</t>
  </si>
  <si>
    <t>7593333670</t>
  </si>
  <si>
    <t>Oprava reléové jednotky SN1</t>
  </si>
  <si>
    <t>134408382</t>
  </si>
  <si>
    <t>Oprava reléové jednotky SN1 - oprava se provádí podle přidružených předpisů k předpisu SŽDC (ČD) T115, pokud není popsána, pak podle technických podmínek výrobku</t>
  </si>
  <si>
    <t>214</t>
  </si>
  <si>
    <t>7593333672</t>
  </si>
  <si>
    <t>Oprava reléové jednotky SR01</t>
  </si>
  <si>
    <t>1061267595</t>
  </si>
  <si>
    <t>Oprava reléové jednotky SR01 - oprava se provádí podle přidružených předpisů k předpisu SŽDC (ČD) T115, pokud není popsána, pak podle technických podmínek výrobku</t>
  </si>
  <si>
    <t>215</t>
  </si>
  <si>
    <t>7593333680</t>
  </si>
  <si>
    <t>Oprava hlídače izolačního stavu HIS</t>
  </si>
  <si>
    <t>-394462327</t>
  </si>
  <si>
    <t>PS 02 - Komplexní prohlídky PZS typu VÚD</t>
  </si>
  <si>
    <t>7598095531</t>
  </si>
  <si>
    <t>Dvouletá komplexní prohlídka PZS typu VÚD včetně výměny a opravy dílů</t>
  </si>
  <si>
    <t>-471685094</t>
  </si>
  <si>
    <t>Dvouletá komplexní prohlídka PZS typu VÚD včetně výměny a opravy dílů - dle T126, včetně prohlídky VKO</t>
  </si>
  <si>
    <t>7598095532</t>
  </si>
  <si>
    <t>Dvouletá komplexní prohlídka PZS typu VÚD bez výměny a opravy dílů</t>
  </si>
  <si>
    <t>-1288633310</t>
  </si>
  <si>
    <t>7598095533</t>
  </si>
  <si>
    <t>Dvouletá komplexní prohlídka ventilových kolejových obvodů VKO u PZS</t>
  </si>
  <si>
    <t>607684241</t>
  </si>
  <si>
    <t>Dvouletá komplexní prohlídka ventilových kolejových obvodů VKO u PZS - dle T120 a T126, včetně výměny dílů a vyhotovení protokolu</t>
  </si>
  <si>
    <t>PS 03 - Náhradní díly</t>
  </si>
  <si>
    <t>7593330010</t>
  </si>
  <si>
    <t>Výměnné díly Těsnění ke krytu relé DSŠ  (HM0404081990057)</t>
  </si>
  <si>
    <t>1423967195</t>
  </si>
  <si>
    <t>7593330020</t>
  </si>
  <si>
    <t>Výměnné díly Kryt relé DSŠ  (HM0404081990210)</t>
  </si>
  <si>
    <t>-1112207447</t>
  </si>
  <si>
    <t>7593330760</t>
  </si>
  <si>
    <t>Výměnné díly Šroub osový  (HM0404071010000)</t>
  </si>
  <si>
    <t>-1655809200</t>
  </si>
  <si>
    <t>7593330770</t>
  </si>
  <si>
    <t>Výměnné díly Příchytka kotvy  (HM0404071120000)</t>
  </si>
  <si>
    <t>-2105454522</t>
  </si>
  <si>
    <t>7593330780</t>
  </si>
  <si>
    <t>Výměnné díly Podložka  (HM0404071130000)</t>
  </si>
  <si>
    <t>-107058760</t>
  </si>
  <si>
    <t>7593330790</t>
  </si>
  <si>
    <t>Výměnné díly Zdířka lepící  (HM0404072010000)</t>
  </si>
  <si>
    <t>1323986374</t>
  </si>
  <si>
    <t>7593330800</t>
  </si>
  <si>
    <t>Výměnné díly Podložka  (HM0404071990141)</t>
  </si>
  <si>
    <t>301035402</t>
  </si>
  <si>
    <t>7593330810</t>
  </si>
  <si>
    <t>Výměnné díly Plech dorazový  (HM0404071140000)</t>
  </si>
  <si>
    <t>1289770734</t>
  </si>
  <si>
    <t>7593330820</t>
  </si>
  <si>
    <t>Výměnné díly Kotva úplná 3SV(NYT)  (HM0404971030000)</t>
  </si>
  <si>
    <t>-691802473</t>
  </si>
  <si>
    <t>7593330830</t>
  </si>
  <si>
    <t>Výměnné díly Kotva úplná 4SV(NYT)  (HM0404971990200)</t>
  </si>
  <si>
    <t>-167563488</t>
  </si>
  <si>
    <t>7593330840</t>
  </si>
  <si>
    <t>Výměnné díly Kotva úplná 5SV(NYT)  (HM0404971990201)</t>
  </si>
  <si>
    <t>765536441</t>
  </si>
  <si>
    <t>7593330850</t>
  </si>
  <si>
    <t>Výměnné díly Pero horní AG  (HM0404971060000)</t>
  </si>
  <si>
    <t>173949897</t>
  </si>
  <si>
    <t>7593330860</t>
  </si>
  <si>
    <t>Výměnné díly Pero horní AG-PTIR  (HM0404971070000)</t>
  </si>
  <si>
    <t>629263508</t>
  </si>
  <si>
    <t>7593330870</t>
  </si>
  <si>
    <t>Výměnné díly Pero horní W  (HM0404971080000)</t>
  </si>
  <si>
    <t>-1773653963</t>
  </si>
  <si>
    <t>7593330880</t>
  </si>
  <si>
    <t>Výměnné díly Pero střední spínací AG (HM0404971090000)</t>
  </si>
  <si>
    <t>-1203081789</t>
  </si>
  <si>
    <t>7593330890</t>
  </si>
  <si>
    <t>Výměnné díly Pero střední rozpínací AG (HM0404971100000)</t>
  </si>
  <si>
    <t>2143189448</t>
  </si>
  <si>
    <t>7593330900</t>
  </si>
  <si>
    <t>Výměnné díly Pero střední přepínací AG (HM0404971110000)</t>
  </si>
  <si>
    <t>903584304</t>
  </si>
  <si>
    <t>7593330910</t>
  </si>
  <si>
    <t>Výměnné díly Pero střední spínací AG-PTIR (HM0404971120000)</t>
  </si>
  <si>
    <t>360731139</t>
  </si>
  <si>
    <t>7593330920</t>
  </si>
  <si>
    <t>Výměnné díly Pero střední rozpínací AG-PTIR (HM0404971130000)</t>
  </si>
  <si>
    <t>1759051090</t>
  </si>
  <si>
    <t>7593330930</t>
  </si>
  <si>
    <t>Výměnné díly Pero střední přepínací AG-PTIR (HM0404971140000)</t>
  </si>
  <si>
    <t>1276051940</t>
  </si>
  <si>
    <t>7593330940</t>
  </si>
  <si>
    <t>Výměnné díly Pero střední spínací W (HM0404971150000)</t>
  </si>
  <si>
    <t>-1024370000</t>
  </si>
  <si>
    <t>7593330950</t>
  </si>
  <si>
    <t>Výměnné díly Pero střední rozpínací W (HM0404971160000)</t>
  </si>
  <si>
    <t>-827272180</t>
  </si>
  <si>
    <t>7593330960</t>
  </si>
  <si>
    <t>Výměnné díly Pero střední přepínací W (HM0404971170000)</t>
  </si>
  <si>
    <t>-378008993</t>
  </si>
  <si>
    <t>7593330970</t>
  </si>
  <si>
    <t>Výměnné díly Pero spodní AG  (HM0404971180000)</t>
  </si>
  <si>
    <t>-601299983</t>
  </si>
  <si>
    <t>7593330980</t>
  </si>
  <si>
    <t>Výměnné díly Pero spodní  AG-PTIR  (HM0404971190000)</t>
  </si>
  <si>
    <t>1854543491</t>
  </si>
  <si>
    <t>7593330990</t>
  </si>
  <si>
    <t>Výměnné díly Pero spodní  W  (HM0404971200000)</t>
  </si>
  <si>
    <t>2042919072</t>
  </si>
  <si>
    <t>7593331000</t>
  </si>
  <si>
    <t>Výměnné díly Svazek pérový rozpínací AG (HM0404971210000)</t>
  </si>
  <si>
    <t>948321614</t>
  </si>
  <si>
    <t>7593331010</t>
  </si>
  <si>
    <t>Výměnné díly Svazek pérový spínací AG (HM0404971220000)</t>
  </si>
  <si>
    <t>1870068827</t>
  </si>
  <si>
    <t>7593331020</t>
  </si>
  <si>
    <t>Výměnné díly Svazek pérový přepínací AG (HM0404971230000)</t>
  </si>
  <si>
    <t>-1631825247</t>
  </si>
  <si>
    <t>7593331030</t>
  </si>
  <si>
    <t>Výměnné díly Svazek pérový rozpínací AG-PTIR (HM0404971990202)</t>
  </si>
  <si>
    <t>-1086109877</t>
  </si>
  <si>
    <t>7593331040</t>
  </si>
  <si>
    <t>Výměnné díly Svazek pérový spínací AG-PTIR (HM0404971250000)</t>
  </si>
  <si>
    <t>-797084095</t>
  </si>
  <si>
    <t>7593331050</t>
  </si>
  <si>
    <t>Výměnné díly Svazek pérový přepínací AG-PTIR (HM0404971260000)</t>
  </si>
  <si>
    <t>1724946543</t>
  </si>
  <si>
    <t>7593331060</t>
  </si>
  <si>
    <t>Výměnné díly Svazek pérový rozpínací -W  (HM0404971990203)</t>
  </si>
  <si>
    <t>-2127139146</t>
  </si>
  <si>
    <t>7593331070</t>
  </si>
  <si>
    <t>Výměnné díly Svazek pérový spínací-W  (HM0404971990204)</t>
  </si>
  <si>
    <t>771371565</t>
  </si>
  <si>
    <t>7593331080</t>
  </si>
  <si>
    <t>Výměnné díly Svazek pérový přepínací W (HM0404971290000)</t>
  </si>
  <si>
    <t>739544519</t>
  </si>
  <si>
    <t>7593331090</t>
  </si>
  <si>
    <t>Výměnné díly Kotva úplná 3SV  (HM0404971310000)</t>
  </si>
  <si>
    <t>1653758711</t>
  </si>
  <si>
    <t>7593331100</t>
  </si>
  <si>
    <t>Výměnné díly Kotva úplná šroub71077Ds2  (HM0404971990205)</t>
  </si>
  <si>
    <t>-1317740914</t>
  </si>
  <si>
    <t>7593331110</t>
  </si>
  <si>
    <t>Výměnné díly Kotva úplná šroub71077Ds3  (HM0404971330000)</t>
  </si>
  <si>
    <t>490264720</t>
  </si>
  <si>
    <t>7593331120</t>
  </si>
  <si>
    <t>Výměnné díly Kotva úplná lepící zd. 72001DS1 (HM0404972020001)</t>
  </si>
  <si>
    <t>-110405064</t>
  </si>
  <si>
    <t>7593331130</t>
  </si>
  <si>
    <t>Výměnné díly Kryt relé NMŠ, reléové sady</t>
  </si>
  <si>
    <t>1517165672</t>
  </si>
  <si>
    <t>7593331140</t>
  </si>
  <si>
    <t>Výměnné díly Šroub stahovící relé NMŠ,(rel.sady)</t>
  </si>
  <si>
    <t>397813379</t>
  </si>
  <si>
    <t>7593331150</t>
  </si>
  <si>
    <t>Výměnné díly Deska základní relé NMŠ,(rel.sady)</t>
  </si>
  <si>
    <t>-2042519907</t>
  </si>
  <si>
    <t>7593331160</t>
  </si>
  <si>
    <t>Výměnné díly Těsnění relé NMŠ,(rel.sady)</t>
  </si>
  <si>
    <t>-626874422</t>
  </si>
  <si>
    <t>7593331170</t>
  </si>
  <si>
    <t>Výměnné díly Štítek plastový relé NMŠ,(rel.sady)</t>
  </si>
  <si>
    <t>-880259806</t>
  </si>
  <si>
    <t>7593331180</t>
  </si>
  <si>
    <t>Výměnné díly Matice plombovací relé NMŠ,(rel.sady)</t>
  </si>
  <si>
    <t>-2090014426</t>
  </si>
  <si>
    <t>7593331190</t>
  </si>
  <si>
    <t>Výměnné díly Cívka relé relé NMŠ,(rel.sady)</t>
  </si>
  <si>
    <t>1664762122</t>
  </si>
  <si>
    <t>7593331200</t>
  </si>
  <si>
    <t>Výměnné díly Kontakt uhlíkový relé NMŠ,(rel.sady)</t>
  </si>
  <si>
    <t>-528644930</t>
  </si>
  <si>
    <t>7593331210</t>
  </si>
  <si>
    <t>Výměnné díly Kontakt kyvný I relé NMŠ,(rel.sady)</t>
  </si>
  <si>
    <t>1665030092</t>
  </si>
  <si>
    <t>7593331220</t>
  </si>
  <si>
    <t>Výměnné díly Kontakt kyvný II relé NMŠ,(rel.sady)</t>
  </si>
  <si>
    <t>1067562120</t>
  </si>
  <si>
    <t>7593331230</t>
  </si>
  <si>
    <t>Výměnné díly Kontakt spodní  relé NMŠ,(rel.sady)</t>
  </si>
  <si>
    <t>79218888</t>
  </si>
  <si>
    <t>7593331240</t>
  </si>
  <si>
    <t>Výměnné díly Kotva relé relé NMŠ,(rel.sady)</t>
  </si>
  <si>
    <t>1882207032</t>
  </si>
  <si>
    <t>7593331250</t>
  </si>
  <si>
    <t>Výměnné díly Kryt relé TAZ 2</t>
  </si>
  <si>
    <t>1299696998</t>
  </si>
  <si>
    <t>7593331260</t>
  </si>
  <si>
    <t>Výměnné díly Kryt relé relé DSŠ</t>
  </si>
  <si>
    <t>1033940108</t>
  </si>
  <si>
    <t>7593331270</t>
  </si>
  <si>
    <t>Výměnné díly Těsnění relé relé DSŠ</t>
  </si>
  <si>
    <t>582275135</t>
  </si>
  <si>
    <t>7593331280</t>
  </si>
  <si>
    <t>Výměnné díly Výseč relé relé DSŠ</t>
  </si>
  <si>
    <t>-1295185759</t>
  </si>
  <si>
    <t>7593331290</t>
  </si>
  <si>
    <t>Výměnné díly ložisko achátové relé DSŠ</t>
  </si>
  <si>
    <t>506799395</t>
  </si>
  <si>
    <t>7593331300</t>
  </si>
  <si>
    <t>Výměnné díly kontaktní svazek relé DSŠ</t>
  </si>
  <si>
    <t>-1838823133</t>
  </si>
  <si>
    <t>7593331310</t>
  </si>
  <si>
    <t>Výměnné díly kryt relé kombinovaná relé (KŠ)</t>
  </si>
  <si>
    <t>-229489918</t>
  </si>
  <si>
    <t>7593331320</t>
  </si>
  <si>
    <t>Výměnné díly těsnění relé kombinovaná relé (KŠ)</t>
  </si>
  <si>
    <t>-631507067</t>
  </si>
  <si>
    <t>7593331340</t>
  </si>
  <si>
    <t>Výměnné díly Kryt relé relé VÚD</t>
  </si>
  <si>
    <t>21019646</t>
  </si>
  <si>
    <t>7593331330</t>
  </si>
  <si>
    <t>Výměnné díly Kontaktní svazek kombinovaná relé (KŠ)</t>
  </si>
  <si>
    <t>-680357125</t>
  </si>
  <si>
    <t>7593331350</t>
  </si>
  <si>
    <t>Výměnné díly Kontakt wolframový relé VÚD</t>
  </si>
  <si>
    <t>-2032366975</t>
  </si>
  <si>
    <t>7593331360</t>
  </si>
  <si>
    <t>Výměnné díly Motor  MK1,2,3</t>
  </si>
  <si>
    <t>-945041210</t>
  </si>
  <si>
    <t>7593331370</t>
  </si>
  <si>
    <t>Výměnné díly Převodovka MK1,2,3</t>
  </si>
  <si>
    <t>425684007</t>
  </si>
  <si>
    <t>7593331380</t>
  </si>
  <si>
    <t>Výměnné díly Kontaktní svazek MK1,2,3</t>
  </si>
  <si>
    <t>-789127918</t>
  </si>
  <si>
    <t>7593331390</t>
  </si>
  <si>
    <t>Výměnné díly Transformátor FID3</t>
  </si>
  <si>
    <t>-1165462137</t>
  </si>
  <si>
    <t>7593331400</t>
  </si>
  <si>
    <t>Výměnné díly Dosedací nýt kotvy pro rel. jednotku VÚD</t>
  </si>
  <si>
    <t>1153721422</t>
  </si>
  <si>
    <t>7593331410</t>
  </si>
  <si>
    <t>Výměnné díly Žárovka pro VÚD 25V 20W</t>
  </si>
  <si>
    <t>1065258436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</si>
</sst>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 wrapText="1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4" fontId="2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4" borderId="0" xfId="0" applyFont="1" applyFill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14" fillId="2" borderId="14" xfId="0" applyFont="1" applyFill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0" fontId="14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4" fontId="27" fillId="2" borderId="0" xfId="0" applyNumberFormat="1" applyFont="1" applyFill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</xf>
    <xf numFmtId="0" fontId="27" fillId="2" borderId="0" xfId="0" applyFont="1" applyFill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4" fontId="21" fillId="4" borderId="0" xfId="0" applyNumberFormat="1" applyFont="1" applyFill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opLeftCell="A42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F2" s="295"/>
      <c r="BG2" s="295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pans="1:74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77" t="s">
        <v>15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18"/>
      <c r="AQ5" s="18"/>
      <c r="AR5" s="16"/>
      <c r="BG5" s="274" t="s">
        <v>16</v>
      </c>
      <c r="BS5" s="13" t="s">
        <v>7</v>
      </c>
    </row>
    <row r="6" spans="1:74" s="1" customFormat="1" ht="36.950000000000003" customHeight="1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279" t="s">
        <v>18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18"/>
      <c r="AQ6" s="18"/>
      <c r="AR6" s="16"/>
      <c r="BG6" s="275"/>
      <c r="BS6" s="13" t="s">
        <v>7</v>
      </c>
    </row>
    <row r="7" spans="1:74" s="1" customFormat="1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</v>
      </c>
      <c r="AO7" s="18"/>
      <c r="AP7" s="18"/>
      <c r="AQ7" s="18"/>
      <c r="AR7" s="16"/>
      <c r="BG7" s="275"/>
      <c r="BS7" s="13" t="s">
        <v>7</v>
      </c>
    </row>
    <row r="8" spans="1:74" s="1" customFormat="1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 t="s">
        <v>24</v>
      </c>
      <c r="AO8" s="18"/>
      <c r="AP8" s="18"/>
      <c r="AQ8" s="18"/>
      <c r="AR8" s="16"/>
      <c r="BG8" s="275"/>
      <c r="BS8" s="13" t="s">
        <v>7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5"/>
      <c r="BS9" s="13" t="s">
        <v>7</v>
      </c>
    </row>
    <row r="10" spans="1:74" s="1" customFormat="1" ht="12" customHeight="1">
      <c r="B10" s="17"/>
      <c r="C10" s="18"/>
      <c r="D10" s="25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26</v>
      </c>
      <c r="AL10" s="18"/>
      <c r="AM10" s="18"/>
      <c r="AN10" s="23" t="s">
        <v>1</v>
      </c>
      <c r="AO10" s="18"/>
      <c r="AP10" s="18"/>
      <c r="AQ10" s="18"/>
      <c r="AR10" s="16"/>
      <c r="BG10" s="275"/>
      <c r="BS10" s="13" t="s">
        <v>7</v>
      </c>
    </row>
    <row r="11" spans="1:74" s="1" customFormat="1" ht="18.399999999999999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G11" s="275"/>
      <c r="BS11" s="13" t="s">
        <v>7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5"/>
      <c r="BS12" s="13" t="s">
        <v>7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26</v>
      </c>
      <c r="AL13" s="18"/>
      <c r="AM13" s="18"/>
      <c r="AN13" s="27" t="s">
        <v>29</v>
      </c>
      <c r="AO13" s="18"/>
      <c r="AP13" s="18"/>
      <c r="AQ13" s="18"/>
      <c r="AR13" s="16"/>
      <c r="BG13" s="275"/>
      <c r="BS13" s="13" t="s">
        <v>7</v>
      </c>
    </row>
    <row r="14" spans="1:74" ht="12.75">
      <c r="B14" s="17"/>
      <c r="C14" s="18"/>
      <c r="D14" s="18"/>
      <c r="E14" s="280" t="s">
        <v>29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G14" s="275"/>
      <c r="BS14" s="13" t="s">
        <v>7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5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G17" s="275"/>
      <c r="BS17" s="13" t="s">
        <v>5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5"/>
      <c r="BS18" s="13" t="s">
        <v>7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5"/>
      <c r="BS19" s="13" t="s">
        <v>7</v>
      </c>
    </row>
    <row r="20" spans="1:71" s="1" customFormat="1" ht="18.399999999999999" customHeight="1">
      <c r="B20" s="17"/>
      <c r="C20" s="18"/>
      <c r="D20" s="18"/>
      <c r="E20" s="23" t="s">
        <v>32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G20" s="275"/>
      <c r="BS20" s="13" t="s">
        <v>5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5"/>
    </row>
    <row r="22" spans="1:71" s="1" customFormat="1" ht="12" customHeight="1">
      <c r="B22" s="17"/>
      <c r="C22" s="18"/>
      <c r="D22" s="25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5"/>
    </row>
    <row r="23" spans="1:71" s="1" customFormat="1" ht="16.5" customHeight="1">
      <c r="B23" s="17"/>
      <c r="C23" s="18"/>
      <c r="D23" s="18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18"/>
      <c r="AP23" s="18"/>
      <c r="AQ23" s="18"/>
      <c r="AR23" s="16"/>
      <c r="BG23" s="27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5"/>
    </row>
    <row r="25" spans="1:71" s="1" customFormat="1" ht="6.95" customHeight="1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8"/>
      <c r="AR25" s="16"/>
      <c r="BG25" s="275"/>
    </row>
    <row r="26" spans="1:71" s="1" customFormat="1" ht="14.45" customHeight="1">
      <c r="B26" s="17"/>
      <c r="C26" s="18"/>
      <c r="D26" s="29" t="s">
        <v>34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83">
        <f>ROUND(AG94,2)</f>
        <v>0</v>
      </c>
      <c r="AL26" s="278"/>
      <c r="AM26" s="278"/>
      <c r="AN26" s="278"/>
      <c r="AO26" s="278"/>
      <c r="AP26" s="18"/>
      <c r="AQ26" s="18"/>
      <c r="AR26" s="16"/>
      <c r="BG26" s="275"/>
    </row>
    <row r="27" spans="1:71" ht="12">
      <c r="B27" s="17"/>
      <c r="C27" s="18"/>
      <c r="D27" s="18"/>
      <c r="E27" s="30" t="s">
        <v>35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284">
        <f>ROUND(AS94,2)</f>
        <v>0</v>
      </c>
      <c r="AL27" s="284"/>
      <c r="AM27" s="284"/>
      <c r="AN27" s="284"/>
      <c r="AO27" s="284"/>
      <c r="AP27" s="18"/>
      <c r="AQ27" s="18"/>
      <c r="AR27" s="16"/>
      <c r="BG27" s="275"/>
    </row>
    <row r="28" spans="1:71" s="2" customFormat="1" ht="12">
      <c r="A28" s="31"/>
      <c r="B28" s="32"/>
      <c r="C28" s="33"/>
      <c r="D28" s="33"/>
      <c r="E28" s="30" t="s">
        <v>36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284">
        <f>ROUND(AT94,2)</f>
        <v>0</v>
      </c>
      <c r="AL28" s="284"/>
      <c r="AM28" s="284"/>
      <c r="AN28" s="284"/>
      <c r="AO28" s="284"/>
      <c r="AP28" s="33"/>
      <c r="AQ28" s="33"/>
      <c r="AR28" s="34"/>
      <c r="BG28" s="275"/>
    </row>
    <row r="29" spans="1:71" s="2" customFormat="1" ht="14.45" customHeight="1">
      <c r="A29" s="31"/>
      <c r="B29" s="32"/>
      <c r="C29" s="33"/>
      <c r="D29" s="29" t="s">
        <v>37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283">
        <f>ROUND(AG99, 2)</f>
        <v>0</v>
      </c>
      <c r="AL29" s="283"/>
      <c r="AM29" s="283"/>
      <c r="AN29" s="283"/>
      <c r="AO29" s="283"/>
      <c r="AP29" s="33"/>
      <c r="AQ29" s="33"/>
      <c r="AR29" s="34"/>
      <c r="BG29" s="275"/>
    </row>
    <row r="30" spans="1:71" s="2" customFormat="1" ht="6.95" customHeight="1">
      <c r="A30" s="31"/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G30" s="275"/>
    </row>
    <row r="31" spans="1:71" s="2" customFormat="1" ht="25.9" customHeight="1">
      <c r="A31" s="31"/>
      <c r="B31" s="32"/>
      <c r="C31" s="33"/>
      <c r="D31" s="35" t="s">
        <v>38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285">
        <f>ROUND(AK26 + AK29, 2)</f>
        <v>0</v>
      </c>
      <c r="AL31" s="286"/>
      <c r="AM31" s="286"/>
      <c r="AN31" s="286"/>
      <c r="AO31" s="286"/>
      <c r="AP31" s="33"/>
      <c r="AQ31" s="33"/>
      <c r="AR31" s="34"/>
      <c r="BG31" s="275"/>
    </row>
    <row r="32" spans="1:71" s="2" customFormat="1" ht="6.95" customHeight="1">
      <c r="A32" s="31"/>
      <c r="B32" s="3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4"/>
      <c r="BG32" s="275"/>
    </row>
    <row r="33" spans="1:59" s="2" customFormat="1" ht="12.75">
      <c r="A33" s="31"/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287" t="s">
        <v>39</v>
      </c>
      <c r="M33" s="287"/>
      <c r="N33" s="287"/>
      <c r="O33" s="287"/>
      <c r="P33" s="287"/>
      <c r="Q33" s="33"/>
      <c r="R33" s="33"/>
      <c r="S33" s="33"/>
      <c r="T33" s="33"/>
      <c r="U33" s="33"/>
      <c r="V33" s="33"/>
      <c r="W33" s="287" t="s">
        <v>40</v>
      </c>
      <c r="X33" s="287"/>
      <c r="Y33" s="287"/>
      <c r="Z33" s="287"/>
      <c r="AA33" s="287"/>
      <c r="AB33" s="287"/>
      <c r="AC33" s="287"/>
      <c r="AD33" s="287"/>
      <c r="AE33" s="287"/>
      <c r="AF33" s="33"/>
      <c r="AG33" s="33"/>
      <c r="AH33" s="33"/>
      <c r="AI33" s="33"/>
      <c r="AJ33" s="33"/>
      <c r="AK33" s="287" t="s">
        <v>41</v>
      </c>
      <c r="AL33" s="287"/>
      <c r="AM33" s="287"/>
      <c r="AN33" s="287"/>
      <c r="AO33" s="287"/>
      <c r="AP33" s="33"/>
      <c r="AQ33" s="33"/>
      <c r="AR33" s="34"/>
      <c r="BG33" s="275"/>
    </row>
    <row r="34" spans="1:59" s="3" customFormat="1" ht="14.45" customHeight="1">
      <c r="B34" s="37"/>
      <c r="C34" s="38"/>
      <c r="D34" s="25" t="s">
        <v>42</v>
      </c>
      <c r="E34" s="38"/>
      <c r="F34" s="25" t="s">
        <v>43</v>
      </c>
      <c r="G34" s="38"/>
      <c r="H34" s="38"/>
      <c r="I34" s="38"/>
      <c r="J34" s="38"/>
      <c r="K34" s="38"/>
      <c r="L34" s="288">
        <v>0.21</v>
      </c>
      <c r="M34" s="289"/>
      <c r="N34" s="289"/>
      <c r="O34" s="289"/>
      <c r="P34" s="289"/>
      <c r="Q34" s="38"/>
      <c r="R34" s="38"/>
      <c r="S34" s="38"/>
      <c r="T34" s="38"/>
      <c r="U34" s="38"/>
      <c r="V34" s="38"/>
      <c r="W34" s="290">
        <f>ROUND(BB94 + SUM(CD99:CD103), 2)</f>
        <v>0</v>
      </c>
      <c r="X34" s="289"/>
      <c r="Y34" s="289"/>
      <c r="Z34" s="289"/>
      <c r="AA34" s="289"/>
      <c r="AB34" s="289"/>
      <c r="AC34" s="289"/>
      <c r="AD34" s="289"/>
      <c r="AE34" s="289"/>
      <c r="AF34" s="38"/>
      <c r="AG34" s="38"/>
      <c r="AH34" s="38"/>
      <c r="AI34" s="38"/>
      <c r="AJ34" s="38"/>
      <c r="AK34" s="290">
        <f>ROUND(AX94 + SUM(BY99:BY103), 2)</f>
        <v>0</v>
      </c>
      <c r="AL34" s="289"/>
      <c r="AM34" s="289"/>
      <c r="AN34" s="289"/>
      <c r="AO34" s="289"/>
      <c r="AP34" s="38"/>
      <c r="AQ34" s="38"/>
      <c r="AR34" s="39"/>
      <c r="BG34" s="276"/>
    </row>
    <row r="35" spans="1:59" s="3" customFormat="1" ht="14.45" customHeight="1">
      <c r="B35" s="37"/>
      <c r="C35" s="38"/>
      <c r="D35" s="38"/>
      <c r="E35" s="38"/>
      <c r="F35" s="25" t="s">
        <v>44</v>
      </c>
      <c r="G35" s="38"/>
      <c r="H35" s="38"/>
      <c r="I35" s="38"/>
      <c r="J35" s="38"/>
      <c r="K35" s="38"/>
      <c r="L35" s="288">
        <v>0.15</v>
      </c>
      <c r="M35" s="289"/>
      <c r="N35" s="289"/>
      <c r="O35" s="289"/>
      <c r="P35" s="289"/>
      <c r="Q35" s="38"/>
      <c r="R35" s="38"/>
      <c r="S35" s="38"/>
      <c r="T35" s="38"/>
      <c r="U35" s="38"/>
      <c r="V35" s="38"/>
      <c r="W35" s="290">
        <f>ROUND(BC94 + SUM(CE99:CE103), 2)</f>
        <v>0</v>
      </c>
      <c r="X35" s="289"/>
      <c r="Y35" s="289"/>
      <c r="Z35" s="289"/>
      <c r="AA35" s="289"/>
      <c r="AB35" s="289"/>
      <c r="AC35" s="289"/>
      <c r="AD35" s="289"/>
      <c r="AE35" s="289"/>
      <c r="AF35" s="38"/>
      <c r="AG35" s="38"/>
      <c r="AH35" s="38"/>
      <c r="AI35" s="38"/>
      <c r="AJ35" s="38"/>
      <c r="AK35" s="290">
        <f>ROUND(AY94 + SUM(BZ99:BZ103), 2)</f>
        <v>0</v>
      </c>
      <c r="AL35" s="289"/>
      <c r="AM35" s="289"/>
      <c r="AN35" s="289"/>
      <c r="AO35" s="289"/>
      <c r="AP35" s="38"/>
      <c r="AQ35" s="38"/>
      <c r="AR35" s="39"/>
    </row>
    <row r="36" spans="1:59" s="3" customFormat="1" ht="14.45" hidden="1" customHeight="1">
      <c r="B36" s="37"/>
      <c r="C36" s="38"/>
      <c r="D36" s="38"/>
      <c r="E36" s="38"/>
      <c r="F36" s="25" t="s">
        <v>45</v>
      </c>
      <c r="G36" s="38"/>
      <c r="H36" s="38"/>
      <c r="I36" s="38"/>
      <c r="J36" s="38"/>
      <c r="K36" s="38"/>
      <c r="L36" s="288">
        <v>0.21</v>
      </c>
      <c r="M36" s="289"/>
      <c r="N36" s="289"/>
      <c r="O36" s="289"/>
      <c r="P36" s="289"/>
      <c r="Q36" s="38"/>
      <c r="R36" s="38"/>
      <c r="S36" s="38"/>
      <c r="T36" s="38"/>
      <c r="U36" s="38"/>
      <c r="V36" s="38"/>
      <c r="W36" s="290">
        <f>ROUND(BD94 + SUM(CF99:CF103), 2)</f>
        <v>0</v>
      </c>
      <c r="X36" s="289"/>
      <c r="Y36" s="289"/>
      <c r="Z36" s="289"/>
      <c r="AA36" s="289"/>
      <c r="AB36" s="289"/>
      <c r="AC36" s="289"/>
      <c r="AD36" s="289"/>
      <c r="AE36" s="289"/>
      <c r="AF36" s="38"/>
      <c r="AG36" s="38"/>
      <c r="AH36" s="38"/>
      <c r="AI36" s="38"/>
      <c r="AJ36" s="38"/>
      <c r="AK36" s="290">
        <v>0</v>
      </c>
      <c r="AL36" s="289"/>
      <c r="AM36" s="289"/>
      <c r="AN36" s="289"/>
      <c r="AO36" s="289"/>
      <c r="AP36" s="38"/>
      <c r="AQ36" s="38"/>
      <c r="AR36" s="39"/>
    </row>
    <row r="37" spans="1:59" s="3" customFormat="1" ht="14.45" hidden="1" customHeight="1">
      <c r="B37" s="37"/>
      <c r="C37" s="38"/>
      <c r="D37" s="38"/>
      <c r="E37" s="38"/>
      <c r="F37" s="25" t="s">
        <v>46</v>
      </c>
      <c r="G37" s="38"/>
      <c r="H37" s="38"/>
      <c r="I37" s="38"/>
      <c r="J37" s="38"/>
      <c r="K37" s="38"/>
      <c r="L37" s="288">
        <v>0.15</v>
      </c>
      <c r="M37" s="289"/>
      <c r="N37" s="289"/>
      <c r="O37" s="289"/>
      <c r="P37" s="289"/>
      <c r="Q37" s="38"/>
      <c r="R37" s="38"/>
      <c r="S37" s="38"/>
      <c r="T37" s="38"/>
      <c r="U37" s="38"/>
      <c r="V37" s="38"/>
      <c r="W37" s="290">
        <f>ROUND(BE94 + SUM(CG99:CG103), 2)</f>
        <v>0</v>
      </c>
      <c r="X37" s="289"/>
      <c r="Y37" s="289"/>
      <c r="Z37" s="289"/>
      <c r="AA37" s="289"/>
      <c r="AB37" s="289"/>
      <c r="AC37" s="289"/>
      <c r="AD37" s="289"/>
      <c r="AE37" s="289"/>
      <c r="AF37" s="38"/>
      <c r="AG37" s="38"/>
      <c r="AH37" s="38"/>
      <c r="AI37" s="38"/>
      <c r="AJ37" s="38"/>
      <c r="AK37" s="290">
        <v>0</v>
      </c>
      <c r="AL37" s="289"/>
      <c r="AM37" s="289"/>
      <c r="AN37" s="289"/>
      <c r="AO37" s="289"/>
      <c r="AP37" s="38"/>
      <c r="AQ37" s="38"/>
      <c r="AR37" s="39"/>
    </row>
    <row r="38" spans="1:59" s="3" customFormat="1" ht="14.45" hidden="1" customHeight="1">
      <c r="B38" s="37"/>
      <c r="C38" s="38"/>
      <c r="D38" s="38"/>
      <c r="E38" s="38"/>
      <c r="F38" s="25" t="s">
        <v>47</v>
      </c>
      <c r="G38" s="38"/>
      <c r="H38" s="38"/>
      <c r="I38" s="38"/>
      <c r="J38" s="38"/>
      <c r="K38" s="38"/>
      <c r="L38" s="288">
        <v>0</v>
      </c>
      <c r="M38" s="289"/>
      <c r="N38" s="289"/>
      <c r="O38" s="289"/>
      <c r="P38" s="289"/>
      <c r="Q38" s="38"/>
      <c r="R38" s="38"/>
      <c r="S38" s="38"/>
      <c r="T38" s="38"/>
      <c r="U38" s="38"/>
      <c r="V38" s="38"/>
      <c r="W38" s="290">
        <f>ROUND(BF94 + SUM(CH99:CH103), 2)</f>
        <v>0</v>
      </c>
      <c r="X38" s="289"/>
      <c r="Y38" s="289"/>
      <c r="Z38" s="289"/>
      <c r="AA38" s="289"/>
      <c r="AB38" s="289"/>
      <c r="AC38" s="289"/>
      <c r="AD38" s="289"/>
      <c r="AE38" s="289"/>
      <c r="AF38" s="38"/>
      <c r="AG38" s="38"/>
      <c r="AH38" s="38"/>
      <c r="AI38" s="38"/>
      <c r="AJ38" s="38"/>
      <c r="AK38" s="290">
        <v>0</v>
      </c>
      <c r="AL38" s="289"/>
      <c r="AM38" s="289"/>
      <c r="AN38" s="289"/>
      <c r="AO38" s="289"/>
      <c r="AP38" s="38"/>
      <c r="AQ38" s="38"/>
      <c r="AR38" s="39"/>
    </row>
    <row r="39" spans="1:59" s="2" customFormat="1" ht="6.95" customHeight="1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G39" s="31"/>
    </row>
    <row r="40" spans="1:59" s="2" customFormat="1" ht="25.9" customHeight="1">
      <c r="A40" s="31"/>
      <c r="B40" s="32"/>
      <c r="C40" s="40"/>
      <c r="D40" s="41" t="s">
        <v>48</v>
      </c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3" t="s">
        <v>49</v>
      </c>
      <c r="U40" s="42"/>
      <c r="V40" s="42"/>
      <c r="W40" s="42"/>
      <c r="X40" s="294" t="s">
        <v>50</v>
      </c>
      <c r="Y40" s="292"/>
      <c r="Z40" s="292"/>
      <c r="AA40" s="292"/>
      <c r="AB40" s="292"/>
      <c r="AC40" s="42"/>
      <c r="AD40" s="42"/>
      <c r="AE40" s="42"/>
      <c r="AF40" s="42"/>
      <c r="AG40" s="42"/>
      <c r="AH40" s="42"/>
      <c r="AI40" s="42"/>
      <c r="AJ40" s="42"/>
      <c r="AK40" s="291">
        <f>SUM(AK31:AK38)</f>
        <v>0</v>
      </c>
      <c r="AL40" s="292"/>
      <c r="AM40" s="292"/>
      <c r="AN40" s="292"/>
      <c r="AO40" s="293"/>
      <c r="AP40" s="40"/>
      <c r="AQ40" s="40"/>
      <c r="AR40" s="34"/>
      <c r="BG40" s="31"/>
    </row>
    <row r="41" spans="1:59" s="2" customFormat="1" ht="6.95" customHeight="1">
      <c r="A41" s="31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4"/>
      <c r="BG41" s="31"/>
    </row>
    <row r="42" spans="1:59" s="2" customFormat="1" ht="14.45" customHeight="1">
      <c r="A42" s="31"/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G42" s="31"/>
    </row>
    <row r="43" spans="1:59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9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9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9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9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9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9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9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9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9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9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9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9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9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9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9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9" s="2" customFormat="1" ht="12.75">
      <c r="A60" s="31"/>
      <c r="B60" s="32"/>
      <c r="C60" s="33"/>
      <c r="D60" s="49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9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9" t="s">
        <v>53</v>
      </c>
      <c r="AI60" s="36"/>
      <c r="AJ60" s="36"/>
      <c r="AK60" s="36"/>
      <c r="AL60" s="36"/>
      <c r="AM60" s="49" t="s">
        <v>54</v>
      </c>
      <c r="AN60" s="36"/>
      <c r="AO60" s="36"/>
      <c r="AP60" s="33"/>
      <c r="AQ60" s="33"/>
      <c r="AR60" s="34"/>
      <c r="BG60" s="31"/>
    </row>
    <row r="61" spans="1:59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9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9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9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4"/>
      <c r="BG64" s="31"/>
    </row>
    <row r="65" spans="1:59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9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9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9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9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9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9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9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9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9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9" s="2" customFormat="1" ht="12.75">
      <c r="A75" s="31"/>
      <c r="B75" s="32"/>
      <c r="C75" s="33"/>
      <c r="D75" s="49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9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9" t="s">
        <v>53</v>
      </c>
      <c r="AI75" s="36"/>
      <c r="AJ75" s="36"/>
      <c r="AK75" s="36"/>
      <c r="AL75" s="36"/>
      <c r="AM75" s="49" t="s">
        <v>54</v>
      </c>
      <c r="AN75" s="36"/>
      <c r="AO75" s="36"/>
      <c r="AP75" s="33"/>
      <c r="AQ75" s="33"/>
      <c r="AR75" s="34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4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4"/>
      <c r="BG81" s="31"/>
    </row>
    <row r="82" spans="1:91" s="2" customFormat="1" ht="24.95" customHeight="1">
      <c r="A82" s="31"/>
      <c r="B82" s="32"/>
      <c r="C82" s="19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G83" s="31"/>
    </row>
    <row r="84" spans="1:91" s="4" customFormat="1" ht="12" customHeight="1">
      <c r="B84" s="55"/>
      <c r="C84" s="25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2019/22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48" t="str">
        <f>K6</f>
        <v>Oprava výměnných dílů zabezpečovacího zařízení včetně prohlídek VÚD - OŘ Brno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G86" s="31"/>
    </row>
    <row r="87" spans="1:91" s="2" customFormat="1" ht="12" customHeight="1">
      <c r="A87" s="31"/>
      <c r="B87" s="32"/>
      <c r="C87" s="25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5" t="s">
        <v>23</v>
      </c>
      <c r="AJ87" s="33"/>
      <c r="AK87" s="33"/>
      <c r="AL87" s="33"/>
      <c r="AM87" s="250" t="str">
        <f>IF(AN8= "","",AN8)</f>
        <v>17. 12. 2019</v>
      </c>
      <c r="AN87" s="250"/>
      <c r="AO87" s="33"/>
      <c r="AP87" s="33"/>
      <c r="AQ87" s="33"/>
      <c r="AR87" s="34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G88" s="31"/>
    </row>
    <row r="89" spans="1:91" s="2" customFormat="1" ht="15.2" customHeight="1">
      <c r="A89" s="31"/>
      <c r="B89" s="32"/>
      <c r="C89" s="25" t="s">
        <v>25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5" t="s">
        <v>30</v>
      </c>
      <c r="AJ89" s="33"/>
      <c r="AK89" s="33"/>
      <c r="AL89" s="33"/>
      <c r="AM89" s="257" t="str">
        <f>IF(E17="","",E17)</f>
        <v xml:space="preserve"> </v>
      </c>
      <c r="AN89" s="258"/>
      <c r="AO89" s="258"/>
      <c r="AP89" s="258"/>
      <c r="AQ89" s="33"/>
      <c r="AR89" s="34"/>
      <c r="AS89" s="251" t="s">
        <v>58</v>
      </c>
      <c r="AT89" s="252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1"/>
    </row>
    <row r="90" spans="1:91" s="2" customFormat="1" ht="15.2" customHeight="1">
      <c r="A90" s="31"/>
      <c r="B90" s="32"/>
      <c r="C90" s="25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5" t="s">
        <v>31</v>
      </c>
      <c r="AJ90" s="33"/>
      <c r="AK90" s="33"/>
      <c r="AL90" s="33"/>
      <c r="AM90" s="257" t="str">
        <f>IF(E20="","",E20)</f>
        <v>Bc. Komzák Roman</v>
      </c>
      <c r="AN90" s="258"/>
      <c r="AO90" s="258"/>
      <c r="AP90" s="258"/>
      <c r="AQ90" s="33"/>
      <c r="AR90" s="34"/>
      <c r="AS90" s="253"/>
      <c r="AT90" s="254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5"/>
      <c r="AT91" s="256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1"/>
    </row>
    <row r="92" spans="1:91" s="2" customFormat="1" ht="29.25" customHeight="1">
      <c r="A92" s="31"/>
      <c r="B92" s="32"/>
      <c r="C92" s="262" t="s">
        <v>59</v>
      </c>
      <c r="D92" s="260"/>
      <c r="E92" s="260"/>
      <c r="F92" s="260"/>
      <c r="G92" s="260"/>
      <c r="H92" s="69"/>
      <c r="I92" s="259" t="s">
        <v>60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3" t="s">
        <v>61</v>
      </c>
      <c r="AH92" s="260"/>
      <c r="AI92" s="260"/>
      <c r="AJ92" s="260"/>
      <c r="AK92" s="260"/>
      <c r="AL92" s="260"/>
      <c r="AM92" s="260"/>
      <c r="AN92" s="259" t="s">
        <v>62</v>
      </c>
      <c r="AO92" s="260"/>
      <c r="AP92" s="261"/>
      <c r="AQ92" s="70" t="s">
        <v>63</v>
      </c>
      <c r="AR92" s="34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2" t="s">
        <v>75</v>
      </c>
      <c r="BE92" s="72" t="s">
        <v>76</v>
      </c>
      <c r="BF92" s="73" t="s">
        <v>77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1"/>
    </row>
    <row r="94" spans="1:91" s="6" customFormat="1" ht="32.450000000000003" customHeight="1">
      <c r="B94" s="77"/>
      <c r="C94" s="78" t="s">
        <v>78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71">
        <f>ROUND(SUM(AG95:AG97),2)</f>
        <v>0</v>
      </c>
      <c r="AH94" s="271"/>
      <c r="AI94" s="271"/>
      <c r="AJ94" s="271"/>
      <c r="AK94" s="271"/>
      <c r="AL94" s="271"/>
      <c r="AM94" s="271"/>
      <c r="AN94" s="272">
        <f>SUM(AG94,AV94)</f>
        <v>0</v>
      </c>
      <c r="AO94" s="272"/>
      <c r="AP94" s="272"/>
      <c r="AQ94" s="81" t="s">
        <v>1</v>
      </c>
      <c r="AR94" s="82"/>
      <c r="AS94" s="83">
        <f>ROUND(SUM(AS95:AS97),2)</f>
        <v>0</v>
      </c>
      <c r="AT94" s="84">
        <f>ROUND(SUM(AT95:AT97),2)</f>
        <v>0</v>
      </c>
      <c r="AU94" s="85">
        <f>ROUND(SUM(AU95:AU97),2)</f>
        <v>0</v>
      </c>
      <c r="AV94" s="85">
        <f>ROUND(SUM(AX94:AY94),2)</f>
        <v>0</v>
      </c>
      <c r="AW94" s="86">
        <f>ROUND(SUM(AW95:AW97),5)</f>
        <v>0</v>
      </c>
      <c r="AX94" s="85">
        <f>ROUND(BB94*L34,2)</f>
        <v>0</v>
      </c>
      <c r="AY94" s="85">
        <f>ROUND(BC94*L35,2)</f>
        <v>0</v>
      </c>
      <c r="AZ94" s="85">
        <f>ROUND(BD94*L34,2)</f>
        <v>0</v>
      </c>
      <c r="BA94" s="85">
        <f>ROUND(BE94*L35,2)</f>
        <v>0</v>
      </c>
      <c r="BB94" s="85">
        <f>ROUND(SUM(BB95:BB97),2)</f>
        <v>0</v>
      </c>
      <c r="BC94" s="85">
        <f>ROUND(SUM(BC95:BC97),2)</f>
        <v>0</v>
      </c>
      <c r="BD94" s="85">
        <f>ROUND(SUM(BD95:BD97),2)</f>
        <v>0</v>
      </c>
      <c r="BE94" s="85">
        <f>ROUND(SUM(BE95:BE97),2)</f>
        <v>0</v>
      </c>
      <c r="BF94" s="87">
        <f>ROUND(SUM(BF95:BF97),2)</f>
        <v>0</v>
      </c>
      <c r="BS94" s="88" t="s">
        <v>79</v>
      </c>
      <c r="BT94" s="88" t="s">
        <v>80</v>
      </c>
      <c r="BU94" s="89" t="s">
        <v>81</v>
      </c>
      <c r="BV94" s="88" t="s">
        <v>82</v>
      </c>
      <c r="BW94" s="88" t="s">
        <v>6</v>
      </c>
      <c r="BX94" s="88" t="s">
        <v>83</v>
      </c>
      <c r="CL94" s="88" t="s">
        <v>1</v>
      </c>
    </row>
    <row r="95" spans="1:91" s="7" customFormat="1" ht="16.5" customHeight="1">
      <c r="A95" s="90" t="s">
        <v>84</v>
      </c>
      <c r="B95" s="91"/>
      <c r="C95" s="92"/>
      <c r="D95" s="264" t="s">
        <v>85</v>
      </c>
      <c r="E95" s="264"/>
      <c r="F95" s="264"/>
      <c r="G95" s="264"/>
      <c r="H95" s="264"/>
      <c r="I95" s="93"/>
      <c r="J95" s="264" t="s">
        <v>86</v>
      </c>
      <c r="K95" s="264"/>
      <c r="L95" s="264"/>
      <c r="M95" s="264"/>
      <c r="N95" s="264"/>
      <c r="O95" s="264"/>
      <c r="P95" s="264"/>
      <c r="Q95" s="264"/>
      <c r="R95" s="264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  <c r="AF95" s="264"/>
      <c r="AG95" s="265">
        <f>'PS 01 - Výměnné díly'!K34</f>
        <v>0</v>
      </c>
      <c r="AH95" s="266"/>
      <c r="AI95" s="266"/>
      <c r="AJ95" s="266"/>
      <c r="AK95" s="266"/>
      <c r="AL95" s="266"/>
      <c r="AM95" s="266"/>
      <c r="AN95" s="265">
        <f>SUM(AG95,AV95)</f>
        <v>0</v>
      </c>
      <c r="AO95" s="266"/>
      <c r="AP95" s="266"/>
      <c r="AQ95" s="94" t="s">
        <v>87</v>
      </c>
      <c r="AR95" s="95"/>
      <c r="AS95" s="96">
        <f>'PS 01 - Výměnné díly'!K31</f>
        <v>0</v>
      </c>
      <c r="AT95" s="97">
        <f>'PS 01 - Výměnné díly'!K32</f>
        <v>0</v>
      </c>
      <c r="AU95" s="97">
        <v>0</v>
      </c>
      <c r="AV95" s="97">
        <f>ROUND(SUM(AX95:AY95),2)</f>
        <v>0</v>
      </c>
      <c r="AW95" s="98">
        <f>'PS 01 - Výměnné díly'!T127</f>
        <v>0</v>
      </c>
      <c r="AX95" s="97">
        <f>'PS 01 - Výměnné díly'!K37</f>
        <v>0</v>
      </c>
      <c r="AY95" s="97">
        <f>'PS 01 - Výměnné díly'!K38</f>
        <v>0</v>
      </c>
      <c r="AZ95" s="97">
        <f>'PS 01 - Výměnné díly'!K39</f>
        <v>0</v>
      </c>
      <c r="BA95" s="97">
        <f>'PS 01 - Výměnné díly'!K40</f>
        <v>0</v>
      </c>
      <c r="BB95" s="97">
        <f>'PS 01 - Výměnné díly'!F37</f>
        <v>0</v>
      </c>
      <c r="BC95" s="97">
        <f>'PS 01 - Výměnné díly'!F38</f>
        <v>0</v>
      </c>
      <c r="BD95" s="97">
        <f>'PS 01 - Výměnné díly'!F39</f>
        <v>0</v>
      </c>
      <c r="BE95" s="97">
        <f>'PS 01 - Výměnné díly'!F40</f>
        <v>0</v>
      </c>
      <c r="BF95" s="99">
        <f>'PS 01 - Výměnné díly'!F41</f>
        <v>0</v>
      </c>
      <c r="BT95" s="100" t="s">
        <v>88</v>
      </c>
      <c r="BV95" s="100" t="s">
        <v>82</v>
      </c>
      <c r="BW95" s="100" t="s">
        <v>89</v>
      </c>
      <c r="BX95" s="100" t="s">
        <v>6</v>
      </c>
      <c r="CL95" s="100" t="s">
        <v>1</v>
      </c>
      <c r="CM95" s="100" t="s">
        <v>90</v>
      </c>
    </row>
    <row r="96" spans="1:91" s="7" customFormat="1" ht="16.5" customHeight="1">
      <c r="A96" s="90" t="s">
        <v>84</v>
      </c>
      <c r="B96" s="91"/>
      <c r="C96" s="92"/>
      <c r="D96" s="264" t="s">
        <v>91</v>
      </c>
      <c r="E96" s="264"/>
      <c r="F96" s="264"/>
      <c r="G96" s="264"/>
      <c r="H96" s="264"/>
      <c r="I96" s="93"/>
      <c r="J96" s="264" t="s">
        <v>92</v>
      </c>
      <c r="K96" s="264"/>
      <c r="L96" s="264"/>
      <c r="M96" s="264"/>
      <c r="N96" s="264"/>
      <c r="O96" s="264"/>
      <c r="P96" s="264"/>
      <c r="Q96" s="264"/>
      <c r="R96" s="264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F96" s="264"/>
      <c r="AG96" s="265">
        <f>'PS 02 - Komplexní prohlíd...'!K34</f>
        <v>0</v>
      </c>
      <c r="AH96" s="266"/>
      <c r="AI96" s="266"/>
      <c r="AJ96" s="266"/>
      <c r="AK96" s="266"/>
      <c r="AL96" s="266"/>
      <c r="AM96" s="266"/>
      <c r="AN96" s="265">
        <f>SUM(AG96,AV96)</f>
        <v>0</v>
      </c>
      <c r="AO96" s="266"/>
      <c r="AP96" s="266"/>
      <c r="AQ96" s="94" t="s">
        <v>87</v>
      </c>
      <c r="AR96" s="95"/>
      <c r="AS96" s="96">
        <f>'PS 02 - Komplexní prohlíd...'!K31</f>
        <v>0</v>
      </c>
      <c r="AT96" s="97">
        <f>'PS 02 - Komplexní prohlíd...'!K32</f>
        <v>0</v>
      </c>
      <c r="AU96" s="97">
        <v>0</v>
      </c>
      <c r="AV96" s="97">
        <f>ROUND(SUM(AX96:AY96),2)</f>
        <v>0</v>
      </c>
      <c r="AW96" s="98">
        <f>'PS 02 - Komplexní prohlíd...'!T127</f>
        <v>0</v>
      </c>
      <c r="AX96" s="97">
        <f>'PS 02 - Komplexní prohlíd...'!K37</f>
        <v>0</v>
      </c>
      <c r="AY96" s="97">
        <f>'PS 02 - Komplexní prohlíd...'!K38</f>
        <v>0</v>
      </c>
      <c r="AZ96" s="97">
        <f>'PS 02 - Komplexní prohlíd...'!K39</f>
        <v>0</v>
      </c>
      <c r="BA96" s="97">
        <f>'PS 02 - Komplexní prohlíd...'!K40</f>
        <v>0</v>
      </c>
      <c r="BB96" s="97">
        <f>'PS 02 - Komplexní prohlíd...'!F37</f>
        <v>0</v>
      </c>
      <c r="BC96" s="97">
        <f>'PS 02 - Komplexní prohlíd...'!F38</f>
        <v>0</v>
      </c>
      <c r="BD96" s="97">
        <f>'PS 02 - Komplexní prohlíd...'!F39</f>
        <v>0</v>
      </c>
      <c r="BE96" s="97">
        <f>'PS 02 - Komplexní prohlíd...'!F40</f>
        <v>0</v>
      </c>
      <c r="BF96" s="99">
        <f>'PS 02 - Komplexní prohlíd...'!F41</f>
        <v>0</v>
      </c>
      <c r="BT96" s="100" t="s">
        <v>88</v>
      </c>
      <c r="BV96" s="100" t="s">
        <v>82</v>
      </c>
      <c r="BW96" s="100" t="s">
        <v>93</v>
      </c>
      <c r="BX96" s="100" t="s">
        <v>6</v>
      </c>
      <c r="CL96" s="100" t="s">
        <v>1</v>
      </c>
      <c r="CM96" s="100" t="s">
        <v>90</v>
      </c>
    </row>
    <row r="97" spans="1:91" s="7" customFormat="1" ht="16.5" customHeight="1">
      <c r="A97" s="90" t="s">
        <v>84</v>
      </c>
      <c r="B97" s="91"/>
      <c r="C97" s="92"/>
      <c r="D97" s="264" t="s">
        <v>94</v>
      </c>
      <c r="E97" s="264"/>
      <c r="F97" s="264"/>
      <c r="G97" s="264"/>
      <c r="H97" s="264"/>
      <c r="I97" s="93"/>
      <c r="J97" s="264" t="s">
        <v>95</v>
      </c>
      <c r="K97" s="264"/>
      <c r="L97" s="264"/>
      <c r="M97" s="264"/>
      <c r="N97" s="264"/>
      <c r="O97" s="264"/>
      <c r="P97" s="264"/>
      <c r="Q97" s="264"/>
      <c r="R97" s="264"/>
      <c r="S97" s="264"/>
      <c r="T97" s="264"/>
      <c r="U97" s="264"/>
      <c r="V97" s="264"/>
      <c r="W97" s="264"/>
      <c r="X97" s="264"/>
      <c r="Y97" s="264"/>
      <c r="Z97" s="264"/>
      <c r="AA97" s="264"/>
      <c r="AB97" s="264"/>
      <c r="AC97" s="264"/>
      <c r="AD97" s="264"/>
      <c r="AE97" s="264"/>
      <c r="AF97" s="264"/>
      <c r="AG97" s="265">
        <f>'PS 03 - Náhradní díly'!K34</f>
        <v>0</v>
      </c>
      <c r="AH97" s="266"/>
      <c r="AI97" s="266"/>
      <c r="AJ97" s="266"/>
      <c r="AK97" s="266"/>
      <c r="AL97" s="266"/>
      <c r="AM97" s="266"/>
      <c r="AN97" s="265">
        <f>SUM(AG97,AV97)</f>
        <v>0</v>
      </c>
      <c r="AO97" s="266"/>
      <c r="AP97" s="266"/>
      <c r="AQ97" s="94" t="s">
        <v>87</v>
      </c>
      <c r="AR97" s="95"/>
      <c r="AS97" s="101">
        <f>'PS 03 - Náhradní díly'!K31</f>
        <v>0</v>
      </c>
      <c r="AT97" s="102">
        <f>'PS 03 - Náhradní díly'!K32</f>
        <v>0</v>
      </c>
      <c r="AU97" s="102">
        <v>0</v>
      </c>
      <c r="AV97" s="102">
        <f>ROUND(SUM(AX97:AY97),2)</f>
        <v>0</v>
      </c>
      <c r="AW97" s="103">
        <f>'PS 03 - Náhradní díly'!T126</f>
        <v>0</v>
      </c>
      <c r="AX97" s="102">
        <f>'PS 03 - Náhradní díly'!K37</f>
        <v>0</v>
      </c>
      <c r="AY97" s="102">
        <f>'PS 03 - Náhradní díly'!K38</f>
        <v>0</v>
      </c>
      <c r="AZ97" s="102">
        <f>'PS 03 - Náhradní díly'!K39</f>
        <v>0</v>
      </c>
      <c r="BA97" s="102">
        <f>'PS 03 - Náhradní díly'!K40</f>
        <v>0</v>
      </c>
      <c r="BB97" s="102">
        <f>'PS 03 - Náhradní díly'!F37</f>
        <v>0</v>
      </c>
      <c r="BC97" s="102">
        <f>'PS 03 - Náhradní díly'!F38</f>
        <v>0</v>
      </c>
      <c r="BD97" s="102">
        <f>'PS 03 - Náhradní díly'!F39</f>
        <v>0</v>
      </c>
      <c r="BE97" s="102">
        <f>'PS 03 - Náhradní díly'!F40</f>
        <v>0</v>
      </c>
      <c r="BF97" s="104">
        <f>'PS 03 - Náhradní díly'!F41</f>
        <v>0</v>
      </c>
      <c r="BT97" s="100" t="s">
        <v>88</v>
      </c>
      <c r="BV97" s="100" t="s">
        <v>82</v>
      </c>
      <c r="BW97" s="100" t="s">
        <v>96</v>
      </c>
      <c r="BX97" s="100" t="s">
        <v>6</v>
      </c>
      <c r="CL97" s="100" t="s">
        <v>1</v>
      </c>
      <c r="CM97" s="100" t="s">
        <v>90</v>
      </c>
    </row>
    <row r="98" spans="1:91" ht="11.25">
      <c r="B98" s="17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6"/>
    </row>
    <row r="99" spans="1:91" s="2" customFormat="1" ht="30" customHeight="1">
      <c r="A99" s="31"/>
      <c r="B99" s="32"/>
      <c r="C99" s="78" t="s">
        <v>97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272">
        <f>ROUND(SUM(AG100:AG103), 2)</f>
        <v>0</v>
      </c>
      <c r="AH99" s="272"/>
      <c r="AI99" s="272"/>
      <c r="AJ99" s="272"/>
      <c r="AK99" s="272"/>
      <c r="AL99" s="272"/>
      <c r="AM99" s="272"/>
      <c r="AN99" s="272">
        <f>ROUND(SUM(AN100:AN103), 2)</f>
        <v>0</v>
      </c>
      <c r="AO99" s="272"/>
      <c r="AP99" s="272"/>
      <c r="AQ99" s="105"/>
      <c r="AR99" s="34"/>
      <c r="AS99" s="71" t="s">
        <v>98</v>
      </c>
      <c r="AT99" s="72" t="s">
        <v>99</v>
      </c>
      <c r="AU99" s="72" t="s">
        <v>42</v>
      </c>
      <c r="AV99" s="73" t="s">
        <v>67</v>
      </c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</row>
    <row r="100" spans="1:91" s="2" customFormat="1" ht="19.899999999999999" customHeight="1">
      <c r="A100" s="31"/>
      <c r="B100" s="32"/>
      <c r="C100" s="33"/>
      <c r="D100" s="267" t="s">
        <v>100</v>
      </c>
      <c r="E100" s="267"/>
      <c r="F100" s="267"/>
      <c r="G100" s="267"/>
      <c r="H100" s="267"/>
      <c r="I100" s="267"/>
      <c r="J100" s="267"/>
      <c r="K100" s="267"/>
      <c r="L100" s="267"/>
      <c r="M100" s="267"/>
      <c r="N100" s="267"/>
      <c r="O100" s="267"/>
      <c r="P100" s="267"/>
      <c r="Q100" s="267"/>
      <c r="R100" s="267"/>
      <c r="S100" s="267"/>
      <c r="T100" s="267"/>
      <c r="U100" s="267"/>
      <c r="V100" s="267"/>
      <c r="W100" s="267"/>
      <c r="X100" s="267"/>
      <c r="Y100" s="267"/>
      <c r="Z100" s="267"/>
      <c r="AA100" s="267"/>
      <c r="AB100" s="267"/>
      <c r="AC100" s="33"/>
      <c r="AD100" s="33"/>
      <c r="AE100" s="33"/>
      <c r="AF100" s="33"/>
      <c r="AG100" s="268">
        <f>ROUND(AG94 * AS100, 2)</f>
        <v>0</v>
      </c>
      <c r="AH100" s="269"/>
      <c r="AI100" s="269"/>
      <c r="AJ100" s="269"/>
      <c r="AK100" s="269"/>
      <c r="AL100" s="269"/>
      <c r="AM100" s="269"/>
      <c r="AN100" s="269">
        <f>ROUND(AG100 + AV100, 2)</f>
        <v>0</v>
      </c>
      <c r="AO100" s="269"/>
      <c r="AP100" s="269"/>
      <c r="AQ100" s="33"/>
      <c r="AR100" s="34"/>
      <c r="AS100" s="108">
        <v>0</v>
      </c>
      <c r="AT100" s="109" t="s">
        <v>101</v>
      </c>
      <c r="AU100" s="109" t="s">
        <v>43</v>
      </c>
      <c r="AV100" s="110">
        <f>ROUND(IF(AU100="základní",AG100*L34,IF(AU100="snížená",AG100*L35,0)), 2)</f>
        <v>0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V100" s="13" t="s">
        <v>102</v>
      </c>
      <c r="BY100" s="111">
        <f>IF(AU100="základní",AV100,0)</f>
        <v>0</v>
      </c>
      <c r="BZ100" s="111">
        <f>IF(AU100="snížená",AV100,0)</f>
        <v>0</v>
      </c>
      <c r="CA100" s="111">
        <v>0</v>
      </c>
      <c r="CB100" s="111">
        <v>0</v>
      </c>
      <c r="CC100" s="111">
        <v>0</v>
      </c>
      <c r="CD100" s="111">
        <f>IF(AU100="základní",AG100,0)</f>
        <v>0</v>
      </c>
      <c r="CE100" s="111">
        <f>IF(AU100="snížená",AG100,0)</f>
        <v>0</v>
      </c>
      <c r="CF100" s="111">
        <f>IF(AU100="zákl. přenesená",AG100,0)</f>
        <v>0</v>
      </c>
      <c r="CG100" s="111">
        <f>IF(AU100="sníž. přenesená",AG100,0)</f>
        <v>0</v>
      </c>
      <c r="CH100" s="111">
        <f>IF(AU100="nulová",AG100,0)</f>
        <v>0</v>
      </c>
      <c r="CI100" s="13">
        <f>IF(AU100="základní",1,IF(AU100="snížená",2,IF(AU100="zákl. přenesená",4,IF(AU100="sníž. přenesená",5,3))))</f>
        <v>1</v>
      </c>
      <c r="CJ100" s="13">
        <f>IF(AT100="stavební čast",1,IF(AT100="investiční čast",2,3))</f>
        <v>1</v>
      </c>
      <c r="CK100" s="13" t="str">
        <f>IF(D100="Vyplň vlastní","","x")</f>
        <v>x</v>
      </c>
    </row>
    <row r="101" spans="1:91" s="2" customFormat="1" ht="19.899999999999999" customHeight="1">
      <c r="A101" s="31"/>
      <c r="B101" s="32"/>
      <c r="C101" s="33"/>
      <c r="D101" s="270" t="s">
        <v>103</v>
      </c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7"/>
      <c r="W101" s="267"/>
      <c r="X101" s="267"/>
      <c r="Y101" s="267"/>
      <c r="Z101" s="267"/>
      <c r="AA101" s="267"/>
      <c r="AB101" s="267"/>
      <c r="AC101" s="33"/>
      <c r="AD101" s="33"/>
      <c r="AE101" s="33"/>
      <c r="AF101" s="33"/>
      <c r="AG101" s="268">
        <f>ROUND(AG94 * AS101, 2)</f>
        <v>0</v>
      </c>
      <c r="AH101" s="269"/>
      <c r="AI101" s="269"/>
      <c r="AJ101" s="269"/>
      <c r="AK101" s="269"/>
      <c r="AL101" s="269"/>
      <c r="AM101" s="269"/>
      <c r="AN101" s="269">
        <f>ROUND(AG101 + AV101, 2)</f>
        <v>0</v>
      </c>
      <c r="AO101" s="269"/>
      <c r="AP101" s="269"/>
      <c r="AQ101" s="33"/>
      <c r="AR101" s="34"/>
      <c r="AS101" s="108">
        <v>0</v>
      </c>
      <c r="AT101" s="109" t="s">
        <v>101</v>
      </c>
      <c r="AU101" s="109" t="s">
        <v>43</v>
      </c>
      <c r="AV101" s="110">
        <f>ROUND(IF(AU101="základní",AG101*L34,IF(AU101="snížená",AG101*L35,0)), 2)</f>
        <v>0</v>
      </c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V101" s="13" t="s">
        <v>104</v>
      </c>
      <c r="BY101" s="111">
        <f>IF(AU101="základní",AV101,0)</f>
        <v>0</v>
      </c>
      <c r="BZ101" s="111">
        <f>IF(AU101="snížená",AV101,0)</f>
        <v>0</v>
      </c>
      <c r="CA101" s="111">
        <v>0</v>
      </c>
      <c r="CB101" s="111">
        <v>0</v>
      </c>
      <c r="CC101" s="111">
        <v>0</v>
      </c>
      <c r="CD101" s="111">
        <f>IF(AU101="základní",AG101,0)</f>
        <v>0</v>
      </c>
      <c r="CE101" s="111">
        <f>IF(AU101="snížená",AG101,0)</f>
        <v>0</v>
      </c>
      <c r="CF101" s="111">
        <f>IF(AU101="zákl. přenesená",AG101,0)</f>
        <v>0</v>
      </c>
      <c r="CG101" s="111">
        <f>IF(AU101="sníž. přenesená",AG101,0)</f>
        <v>0</v>
      </c>
      <c r="CH101" s="111">
        <f>IF(AU101="nulová",AG101,0)</f>
        <v>0</v>
      </c>
      <c r="CI101" s="13">
        <f>IF(AU101="základní",1,IF(AU101="snížená",2,IF(AU101="zákl. přenesená",4,IF(AU101="sníž. přenesená",5,3))))</f>
        <v>1</v>
      </c>
      <c r="CJ101" s="13">
        <f>IF(AT101="stavební čast",1,IF(AT101="investiční čast",2,3))</f>
        <v>1</v>
      </c>
      <c r="CK101" s="13" t="str">
        <f>IF(D101="Vyplň vlastní","","x")</f>
        <v/>
      </c>
    </row>
    <row r="102" spans="1:91" s="2" customFormat="1" ht="19.899999999999999" customHeight="1">
      <c r="A102" s="31"/>
      <c r="B102" s="32"/>
      <c r="C102" s="33"/>
      <c r="D102" s="270" t="s">
        <v>103</v>
      </c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7"/>
      <c r="W102" s="267"/>
      <c r="X102" s="267"/>
      <c r="Y102" s="267"/>
      <c r="Z102" s="267"/>
      <c r="AA102" s="267"/>
      <c r="AB102" s="267"/>
      <c r="AC102" s="33"/>
      <c r="AD102" s="33"/>
      <c r="AE102" s="33"/>
      <c r="AF102" s="33"/>
      <c r="AG102" s="268">
        <f>ROUND(AG94 * AS102, 2)</f>
        <v>0</v>
      </c>
      <c r="AH102" s="269"/>
      <c r="AI102" s="269"/>
      <c r="AJ102" s="269"/>
      <c r="AK102" s="269"/>
      <c r="AL102" s="269"/>
      <c r="AM102" s="269"/>
      <c r="AN102" s="269">
        <f>ROUND(AG102 + AV102, 2)</f>
        <v>0</v>
      </c>
      <c r="AO102" s="269"/>
      <c r="AP102" s="269"/>
      <c r="AQ102" s="33"/>
      <c r="AR102" s="34"/>
      <c r="AS102" s="108">
        <v>0</v>
      </c>
      <c r="AT102" s="109" t="s">
        <v>101</v>
      </c>
      <c r="AU102" s="109" t="s">
        <v>43</v>
      </c>
      <c r="AV102" s="110">
        <f>ROUND(IF(AU102="základní",AG102*L34,IF(AU102="snížená",AG102*L35,0)), 2)</f>
        <v>0</v>
      </c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V102" s="13" t="s">
        <v>104</v>
      </c>
      <c r="BY102" s="111">
        <f>IF(AU102="základní",AV102,0)</f>
        <v>0</v>
      </c>
      <c r="BZ102" s="111">
        <f>IF(AU102="snížená",AV102,0)</f>
        <v>0</v>
      </c>
      <c r="CA102" s="111">
        <v>0</v>
      </c>
      <c r="CB102" s="111">
        <v>0</v>
      </c>
      <c r="CC102" s="111">
        <v>0</v>
      </c>
      <c r="CD102" s="111">
        <f>IF(AU102="základní",AG102,0)</f>
        <v>0</v>
      </c>
      <c r="CE102" s="111">
        <f>IF(AU102="snížená",AG102,0)</f>
        <v>0</v>
      </c>
      <c r="CF102" s="111">
        <f>IF(AU102="zákl. přenesená",AG102,0)</f>
        <v>0</v>
      </c>
      <c r="CG102" s="111">
        <f>IF(AU102="sníž. přenesená",AG102,0)</f>
        <v>0</v>
      </c>
      <c r="CH102" s="111">
        <f>IF(AU102="nulová",AG102,0)</f>
        <v>0</v>
      </c>
      <c r="CI102" s="13">
        <f>IF(AU102="základní",1,IF(AU102="snížená",2,IF(AU102="zákl. přenesená",4,IF(AU102="sníž. přenesená",5,3))))</f>
        <v>1</v>
      </c>
      <c r="CJ102" s="13">
        <f>IF(AT102="stavební čast",1,IF(AT102="investiční čast",2,3))</f>
        <v>1</v>
      </c>
      <c r="CK102" s="13" t="str">
        <f>IF(D102="Vyplň vlastní","","x")</f>
        <v/>
      </c>
    </row>
    <row r="103" spans="1:91" s="2" customFormat="1" ht="19.899999999999999" customHeight="1">
      <c r="A103" s="31"/>
      <c r="B103" s="32"/>
      <c r="C103" s="33"/>
      <c r="D103" s="270" t="s">
        <v>103</v>
      </c>
      <c r="E103" s="267"/>
      <c r="F103" s="267"/>
      <c r="G103" s="267"/>
      <c r="H103" s="267"/>
      <c r="I103" s="267"/>
      <c r="J103" s="267"/>
      <c r="K103" s="267"/>
      <c r="L103" s="267"/>
      <c r="M103" s="267"/>
      <c r="N103" s="267"/>
      <c r="O103" s="267"/>
      <c r="P103" s="267"/>
      <c r="Q103" s="267"/>
      <c r="R103" s="267"/>
      <c r="S103" s="267"/>
      <c r="T103" s="267"/>
      <c r="U103" s="267"/>
      <c r="V103" s="267"/>
      <c r="W103" s="267"/>
      <c r="X103" s="267"/>
      <c r="Y103" s="267"/>
      <c r="Z103" s="267"/>
      <c r="AA103" s="267"/>
      <c r="AB103" s="267"/>
      <c r="AC103" s="33"/>
      <c r="AD103" s="33"/>
      <c r="AE103" s="33"/>
      <c r="AF103" s="33"/>
      <c r="AG103" s="268">
        <f>ROUND(AG94 * AS103, 2)</f>
        <v>0</v>
      </c>
      <c r="AH103" s="269"/>
      <c r="AI103" s="269"/>
      <c r="AJ103" s="269"/>
      <c r="AK103" s="269"/>
      <c r="AL103" s="269"/>
      <c r="AM103" s="269"/>
      <c r="AN103" s="269">
        <f>ROUND(AG103 + AV103, 2)</f>
        <v>0</v>
      </c>
      <c r="AO103" s="269"/>
      <c r="AP103" s="269"/>
      <c r="AQ103" s="33"/>
      <c r="AR103" s="34"/>
      <c r="AS103" s="112">
        <v>0</v>
      </c>
      <c r="AT103" s="113" t="s">
        <v>101</v>
      </c>
      <c r="AU103" s="113" t="s">
        <v>43</v>
      </c>
      <c r="AV103" s="114">
        <f>ROUND(IF(AU103="základní",AG103*L34,IF(AU103="snížená",AG103*L35,0)), 2)</f>
        <v>0</v>
      </c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V103" s="13" t="s">
        <v>104</v>
      </c>
      <c r="BY103" s="111">
        <f>IF(AU103="základní",AV103,0)</f>
        <v>0</v>
      </c>
      <c r="BZ103" s="111">
        <f>IF(AU103="snížená",AV103,0)</f>
        <v>0</v>
      </c>
      <c r="CA103" s="111">
        <v>0</v>
      </c>
      <c r="CB103" s="111">
        <v>0</v>
      </c>
      <c r="CC103" s="111">
        <v>0</v>
      </c>
      <c r="CD103" s="111">
        <f>IF(AU103="základní",AG103,0)</f>
        <v>0</v>
      </c>
      <c r="CE103" s="111">
        <f>IF(AU103="snížená",AG103,0)</f>
        <v>0</v>
      </c>
      <c r="CF103" s="111">
        <f>IF(AU103="zákl. přenesená",AG103,0)</f>
        <v>0</v>
      </c>
      <c r="CG103" s="111">
        <f>IF(AU103="sníž. přenesená",AG103,0)</f>
        <v>0</v>
      </c>
      <c r="CH103" s="111">
        <f>IF(AU103="nulová",AG103,0)</f>
        <v>0</v>
      </c>
      <c r="CI103" s="13">
        <f>IF(AU103="základní",1,IF(AU103="snížená",2,IF(AU103="zákl. přenesená",4,IF(AU103="sníž. přenesená",5,3))))</f>
        <v>1</v>
      </c>
      <c r="CJ103" s="13">
        <f>IF(AT103="stavební čast",1,IF(AT103="investiční čast",2,3))</f>
        <v>1</v>
      </c>
      <c r="CK103" s="13" t="str">
        <f>IF(D103="Vyplň vlastní","","x")</f>
        <v/>
      </c>
    </row>
    <row r="104" spans="1:91" s="2" customFormat="1" ht="10.9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4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</row>
    <row r="105" spans="1:91" s="2" customFormat="1" ht="30" customHeight="1">
      <c r="A105" s="31"/>
      <c r="B105" s="32"/>
      <c r="C105" s="115" t="s">
        <v>105</v>
      </c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273">
        <f>ROUND(AG94 + AG99, 2)</f>
        <v>0</v>
      </c>
      <c r="AH105" s="273"/>
      <c r="AI105" s="273"/>
      <c r="AJ105" s="273"/>
      <c r="AK105" s="273"/>
      <c r="AL105" s="273"/>
      <c r="AM105" s="273"/>
      <c r="AN105" s="273">
        <f>ROUND(AN94 + AN99, 2)</f>
        <v>0</v>
      </c>
      <c r="AO105" s="273"/>
      <c r="AP105" s="273"/>
      <c r="AQ105" s="116"/>
      <c r="AR105" s="34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</row>
    <row r="106" spans="1:91" s="2" customFormat="1" ht="6.95" customHeight="1">
      <c r="A106" s="31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34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</row>
  </sheetData>
  <sheetProtection algorithmName="SHA-512" hashValue="JuIkqcSjAmkI1K3rRpN5Q2iAdj/BU3pISyzeIwL1apAOXJdJIKRBh2+kyF4lMPoJnsfSf3EL7Po93eFCvn162Q==" saltValue="iL6W/p97GVwRRIlIQZ8GlJONYA5zDeo3G4cgvNiMT3ZvpP6uVN3RPaVCIGeyR3VG4115xZ1IdrYYDHhoEcJUyw==" spinCount="100000" sheet="1" objects="1" scenarios="1" formatColumns="0" formatRows="0"/>
  <mergeCells count="70">
    <mergeCell ref="AR2:BG2"/>
    <mergeCell ref="W38:AE38"/>
    <mergeCell ref="AK38:AO38"/>
    <mergeCell ref="L38:P38"/>
    <mergeCell ref="AK40:AO40"/>
    <mergeCell ref="X40:AB40"/>
    <mergeCell ref="AK36:AO36"/>
    <mergeCell ref="L36:P36"/>
    <mergeCell ref="W36:AE36"/>
    <mergeCell ref="AK37:AO37"/>
    <mergeCell ref="W37:AE37"/>
    <mergeCell ref="L37:P37"/>
    <mergeCell ref="AK33:AO33"/>
    <mergeCell ref="L34:P34"/>
    <mergeCell ref="AK34:AO34"/>
    <mergeCell ref="W34:AE34"/>
    <mergeCell ref="L35:P35"/>
    <mergeCell ref="AK35:AO35"/>
    <mergeCell ref="W35:AE35"/>
    <mergeCell ref="AG99:AM99"/>
    <mergeCell ref="AN99:AP99"/>
    <mergeCell ref="AG105:AM105"/>
    <mergeCell ref="AN105:AP105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W33:AE33"/>
    <mergeCell ref="L33:P33"/>
    <mergeCell ref="D102:AB102"/>
    <mergeCell ref="AG102:AM102"/>
    <mergeCell ref="AN102:AP102"/>
    <mergeCell ref="D103:AB10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6:AM96"/>
    <mergeCell ref="J96:AF96"/>
    <mergeCell ref="D96:H96"/>
    <mergeCell ref="AN96:AP96"/>
    <mergeCell ref="AN97:AP97"/>
    <mergeCell ref="AG97:AM97"/>
    <mergeCell ref="D97:H97"/>
    <mergeCell ref="J97:AF97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PS 01 - Výměnné díly'!C2" display="/"/>
    <hyperlink ref="A96" location="'PS 02 - Komplexní prohlíd...'!C2" display="/"/>
    <hyperlink ref="A97" location="'PS 03 - Náhradní díl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77"/>
  <sheetViews>
    <sheetView showGridLines="0" tabSelected="1" topLeftCell="A123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8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8"/>
      <c r="J2" s="118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3" t="s">
        <v>89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1"/>
      <c r="J3" s="121"/>
      <c r="K3" s="120"/>
      <c r="L3" s="120"/>
      <c r="M3" s="16"/>
      <c r="AT3" s="13" t="s">
        <v>90</v>
      </c>
    </row>
    <row r="4" spans="1:46" s="1" customFormat="1" ht="24.95" customHeight="1">
      <c r="B4" s="16"/>
      <c r="D4" s="122" t="s">
        <v>106</v>
      </c>
      <c r="I4" s="118"/>
      <c r="J4" s="118"/>
      <c r="M4" s="16"/>
      <c r="N4" s="123" t="s">
        <v>11</v>
      </c>
      <c r="AT4" s="13" t="s">
        <v>4</v>
      </c>
    </row>
    <row r="5" spans="1:46" s="1" customFormat="1" ht="6.95" customHeight="1">
      <c r="B5" s="16"/>
      <c r="I5" s="118"/>
      <c r="J5" s="118"/>
      <c r="M5" s="16"/>
    </row>
    <row r="6" spans="1:46" s="1" customFormat="1" ht="12" customHeight="1">
      <c r="B6" s="16"/>
      <c r="D6" s="124" t="s">
        <v>17</v>
      </c>
      <c r="I6" s="118"/>
      <c r="J6" s="118"/>
      <c r="M6" s="16"/>
    </row>
    <row r="7" spans="1:46" s="1" customFormat="1" ht="23.25" customHeight="1">
      <c r="B7" s="16"/>
      <c r="E7" s="296" t="str">
        <f>'Rekapitulace stavby'!K6</f>
        <v>Oprava výměnných dílů zabezpečovacího zařízení včetně prohlídek VÚD - OŘ Brno</v>
      </c>
      <c r="F7" s="297"/>
      <c r="G7" s="297"/>
      <c r="H7" s="297"/>
      <c r="I7" s="118"/>
      <c r="J7" s="118"/>
      <c r="M7" s="16"/>
    </row>
    <row r="8" spans="1:46" s="2" customFormat="1" ht="12" customHeight="1">
      <c r="A8" s="31"/>
      <c r="B8" s="34"/>
      <c r="C8" s="31"/>
      <c r="D8" s="124" t="s">
        <v>107</v>
      </c>
      <c r="E8" s="31"/>
      <c r="F8" s="31"/>
      <c r="G8" s="31"/>
      <c r="H8" s="31"/>
      <c r="I8" s="125"/>
      <c r="J8" s="125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4"/>
      <c r="C9" s="31"/>
      <c r="D9" s="31"/>
      <c r="E9" s="298" t="s">
        <v>108</v>
      </c>
      <c r="F9" s="299"/>
      <c r="G9" s="299"/>
      <c r="H9" s="299"/>
      <c r="I9" s="125"/>
      <c r="J9" s="125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4"/>
      <c r="C10" s="31"/>
      <c r="D10" s="31"/>
      <c r="E10" s="31"/>
      <c r="F10" s="31"/>
      <c r="G10" s="31"/>
      <c r="H10" s="31"/>
      <c r="I10" s="125"/>
      <c r="J10" s="125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4"/>
      <c r="C11" s="31"/>
      <c r="D11" s="124" t="s">
        <v>19</v>
      </c>
      <c r="E11" s="31"/>
      <c r="F11" s="126" t="s">
        <v>1</v>
      </c>
      <c r="G11" s="31"/>
      <c r="H11" s="31"/>
      <c r="I11" s="127" t="s">
        <v>20</v>
      </c>
      <c r="J11" s="128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4"/>
      <c r="C12" s="31"/>
      <c r="D12" s="124" t="s">
        <v>21</v>
      </c>
      <c r="E12" s="31"/>
      <c r="F12" s="126" t="s">
        <v>22</v>
      </c>
      <c r="G12" s="31"/>
      <c r="H12" s="31"/>
      <c r="I12" s="127" t="s">
        <v>23</v>
      </c>
      <c r="J12" s="129" t="str">
        <f>'Rekapitulace stavby'!AN8</f>
        <v>17. 12. 2019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4"/>
      <c r="C13" s="31"/>
      <c r="D13" s="31"/>
      <c r="E13" s="31"/>
      <c r="F13" s="31"/>
      <c r="G13" s="31"/>
      <c r="H13" s="31"/>
      <c r="I13" s="125"/>
      <c r="J13" s="125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24" t="s">
        <v>25</v>
      </c>
      <c r="E14" s="31"/>
      <c r="F14" s="31"/>
      <c r="G14" s="31"/>
      <c r="H14" s="31"/>
      <c r="I14" s="127" t="s">
        <v>26</v>
      </c>
      <c r="J14" s="128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4"/>
      <c r="C15" s="31"/>
      <c r="D15" s="31"/>
      <c r="E15" s="126" t="str">
        <f>IF('Rekapitulace stavby'!E11="","",'Rekapitulace stavby'!E11)</f>
        <v xml:space="preserve"> </v>
      </c>
      <c r="F15" s="31"/>
      <c r="G15" s="31"/>
      <c r="H15" s="31"/>
      <c r="I15" s="127" t="s">
        <v>27</v>
      </c>
      <c r="J15" s="128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4"/>
      <c r="C16" s="31"/>
      <c r="D16" s="31"/>
      <c r="E16" s="31"/>
      <c r="F16" s="31"/>
      <c r="G16" s="31"/>
      <c r="H16" s="31"/>
      <c r="I16" s="125"/>
      <c r="J16" s="125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4"/>
      <c r="C17" s="31"/>
      <c r="D17" s="124" t="s">
        <v>28</v>
      </c>
      <c r="E17" s="31"/>
      <c r="F17" s="31"/>
      <c r="G17" s="31"/>
      <c r="H17" s="31"/>
      <c r="I17" s="127" t="s">
        <v>26</v>
      </c>
      <c r="J17" s="26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4"/>
      <c r="C18" s="31"/>
      <c r="D18" s="31"/>
      <c r="E18" s="300" t="str">
        <f>'Rekapitulace stavby'!E14</f>
        <v>Vyplň údaj</v>
      </c>
      <c r="F18" s="301"/>
      <c r="G18" s="301"/>
      <c r="H18" s="301"/>
      <c r="I18" s="127" t="s">
        <v>27</v>
      </c>
      <c r="J18" s="26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4"/>
      <c r="C19" s="31"/>
      <c r="D19" s="31"/>
      <c r="E19" s="31"/>
      <c r="F19" s="31"/>
      <c r="G19" s="31"/>
      <c r="H19" s="31"/>
      <c r="I19" s="125"/>
      <c r="J19" s="125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4"/>
      <c r="C20" s="31"/>
      <c r="D20" s="124" t="s">
        <v>30</v>
      </c>
      <c r="E20" s="31"/>
      <c r="F20" s="31"/>
      <c r="G20" s="31"/>
      <c r="H20" s="31"/>
      <c r="I20" s="127" t="s">
        <v>26</v>
      </c>
      <c r="J20" s="128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4"/>
      <c r="C21" s="31"/>
      <c r="D21" s="31"/>
      <c r="E21" s="126" t="str">
        <f>IF('Rekapitulace stavby'!E17="","",'Rekapitulace stavby'!E17)</f>
        <v xml:space="preserve"> </v>
      </c>
      <c r="F21" s="31"/>
      <c r="G21" s="31"/>
      <c r="H21" s="31"/>
      <c r="I21" s="127" t="s">
        <v>27</v>
      </c>
      <c r="J21" s="128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4"/>
      <c r="C22" s="31"/>
      <c r="D22" s="31"/>
      <c r="E22" s="31"/>
      <c r="F22" s="31"/>
      <c r="G22" s="31"/>
      <c r="H22" s="31"/>
      <c r="I22" s="125"/>
      <c r="J22" s="125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4"/>
      <c r="C23" s="31"/>
      <c r="D23" s="124" t="s">
        <v>31</v>
      </c>
      <c r="E23" s="31"/>
      <c r="F23" s="31"/>
      <c r="G23" s="31"/>
      <c r="H23" s="31"/>
      <c r="I23" s="127" t="s">
        <v>26</v>
      </c>
      <c r="J23" s="128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4"/>
      <c r="C24" s="31"/>
      <c r="D24" s="31"/>
      <c r="E24" s="126" t="str">
        <f>IF('Rekapitulace stavby'!E20="","",'Rekapitulace stavby'!E20)</f>
        <v>Bc. Komzák Roman</v>
      </c>
      <c r="F24" s="31"/>
      <c r="G24" s="31"/>
      <c r="H24" s="31"/>
      <c r="I24" s="127" t="s">
        <v>27</v>
      </c>
      <c r="J24" s="128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4"/>
      <c r="C25" s="31"/>
      <c r="D25" s="31"/>
      <c r="E25" s="31"/>
      <c r="F25" s="31"/>
      <c r="G25" s="31"/>
      <c r="H25" s="31"/>
      <c r="I25" s="125"/>
      <c r="J25" s="125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4"/>
      <c r="C26" s="31"/>
      <c r="D26" s="124" t="s">
        <v>33</v>
      </c>
      <c r="E26" s="31"/>
      <c r="F26" s="31"/>
      <c r="G26" s="31"/>
      <c r="H26" s="31"/>
      <c r="I26" s="125"/>
      <c r="J26" s="125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30"/>
      <c r="B27" s="131"/>
      <c r="C27" s="130"/>
      <c r="D27" s="130"/>
      <c r="E27" s="302" t="s">
        <v>1</v>
      </c>
      <c r="F27" s="302"/>
      <c r="G27" s="302"/>
      <c r="H27" s="302"/>
      <c r="I27" s="132"/>
      <c r="J27" s="132"/>
      <c r="K27" s="130"/>
      <c r="L27" s="130"/>
      <c r="M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pans="1:31" s="2" customFormat="1" ht="6.95" customHeight="1">
      <c r="A28" s="31"/>
      <c r="B28" s="34"/>
      <c r="C28" s="31"/>
      <c r="D28" s="31"/>
      <c r="E28" s="31"/>
      <c r="F28" s="31"/>
      <c r="G28" s="31"/>
      <c r="H28" s="31"/>
      <c r="I28" s="125"/>
      <c r="J28" s="125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4"/>
      <c r="C29" s="31"/>
      <c r="D29" s="134"/>
      <c r="E29" s="134"/>
      <c r="F29" s="134"/>
      <c r="G29" s="134"/>
      <c r="H29" s="134"/>
      <c r="I29" s="135"/>
      <c r="J29" s="135"/>
      <c r="K29" s="134"/>
      <c r="L29" s="134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4"/>
      <c r="C30" s="31"/>
      <c r="D30" s="126" t="s">
        <v>109</v>
      </c>
      <c r="E30" s="31"/>
      <c r="F30" s="31"/>
      <c r="G30" s="31"/>
      <c r="H30" s="31"/>
      <c r="I30" s="125"/>
      <c r="J30" s="125"/>
      <c r="K30" s="136">
        <f>K96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4"/>
      <c r="C31" s="31"/>
      <c r="D31" s="31"/>
      <c r="E31" s="124" t="s">
        <v>35</v>
      </c>
      <c r="F31" s="31"/>
      <c r="G31" s="31"/>
      <c r="H31" s="31"/>
      <c r="I31" s="125"/>
      <c r="J31" s="125"/>
      <c r="K31" s="137">
        <f>I96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4"/>
      <c r="C32" s="31"/>
      <c r="D32" s="31"/>
      <c r="E32" s="124" t="s">
        <v>36</v>
      </c>
      <c r="F32" s="31"/>
      <c r="G32" s="31"/>
      <c r="H32" s="31"/>
      <c r="I32" s="125"/>
      <c r="J32" s="125"/>
      <c r="K32" s="137">
        <f>J96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4"/>
      <c r="C33" s="31"/>
      <c r="D33" s="138" t="s">
        <v>100</v>
      </c>
      <c r="E33" s="31"/>
      <c r="F33" s="31"/>
      <c r="G33" s="31"/>
      <c r="H33" s="31"/>
      <c r="I33" s="125"/>
      <c r="J33" s="125"/>
      <c r="K33" s="136">
        <f>K100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4"/>
      <c r="C34" s="31"/>
      <c r="D34" s="139" t="s">
        <v>38</v>
      </c>
      <c r="E34" s="31"/>
      <c r="F34" s="31"/>
      <c r="G34" s="31"/>
      <c r="H34" s="31"/>
      <c r="I34" s="125"/>
      <c r="J34" s="125"/>
      <c r="K34" s="140">
        <f>ROUND(K30 + K33,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4"/>
      <c r="C35" s="31"/>
      <c r="D35" s="134"/>
      <c r="E35" s="134"/>
      <c r="F35" s="134"/>
      <c r="G35" s="134"/>
      <c r="H35" s="134"/>
      <c r="I35" s="135"/>
      <c r="J35" s="135"/>
      <c r="K35" s="134"/>
      <c r="L35" s="134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31"/>
      <c r="F36" s="141" t="s">
        <v>40</v>
      </c>
      <c r="G36" s="31"/>
      <c r="H36" s="31"/>
      <c r="I36" s="142" t="s">
        <v>39</v>
      </c>
      <c r="J36" s="125"/>
      <c r="K36" s="141" t="s">
        <v>41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4"/>
      <c r="C37" s="31"/>
      <c r="D37" s="143" t="s">
        <v>42</v>
      </c>
      <c r="E37" s="124" t="s">
        <v>43</v>
      </c>
      <c r="F37" s="137">
        <f>ROUND((SUM(BE100:BE107) + SUM(BE127:BE576)),  2)</f>
        <v>0</v>
      </c>
      <c r="G37" s="31"/>
      <c r="H37" s="31"/>
      <c r="I37" s="144">
        <v>0.21</v>
      </c>
      <c r="J37" s="125"/>
      <c r="K37" s="137">
        <f>ROUND(((SUM(BE100:BE107) + SUM(BE127:BE576))*I37),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4"/>
      <c r="C38" s="31"/>
      <c r="D38" s="31"/>
      <c r="E38" s="124" t="s">
        <v>44</v>
      </c>
      <c r="F38" s="137">
        <f>ROUND((SUM(BF100:BF107) + SUM(BF127:BF576)),  2)</f>
        <v>0</v>
      </c>
      <c r="G38" s="31"/>
      <c r="H38" s="31"/>
      <c r="I38" s="144">
        <v>0.15</v>
      </c>
      <c r="J38" s="125"/>
      <c r="K38" s="137">
        <f>ROUND(((SUM(BF100:BF107) + SUM(BF127:BF576))*I38),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24" t="s">
        <v>45</v>
      </c>
      <c r="F39" s="137">
        <f>ROUND((SUM(BG100:BG107) + SUM(BG127:BG576)),  2)</f>
        <v>0</v>
      </c>
      <c r="G39" s="31"/>
      <c r="H39" s="31"/>
      <c r="I39" s="144">
        <v>0.21</v>
      </c>
      <c r="J39" s="125"/>
      <c r="K39" s="13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4"/>
      <c r="C40" s="31"/>
      <c r="D40" s="31"/>
      <c r="E40" s="124" t="s">
        <v>46</v>
      </c>
      <c r="F40" s="137">
        <f>ROUND((SUM(BH100:BH107) + SUM(BH127:BH576)),  2)</f>
        <v>0</v>
      </c>
      <c r="G40" s="31"/>
      <c r="H40" s="31"/>
      <c r="I40" s="144">
        <v>0.15</v>
      </c>
      <c r="J40" s="125"/>
      <c r="K40" s="137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4"/>
      <c r="C41" s="31"/>
      <c r="D41" s="31"/>
      <c r="E41" s="124" t="s">
        <v>47</v>
      </c>
      <c r="F41" s="137">
        <f>ROUND((SUM(BI100:BI107) + SUM(BI127:BI576)),  2)</f>
        <v>0</v>
      </c>
      <c r="G41" s="31"/>
      <c r="H41" s="31"/>
      <c r="I41" s="144">
        <v>0</v>
      </c>
      <c r="J41" s="125"/>
      <c r="K41" s="137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4"/>
      <c r="C42" s="31"/>
      <c r="D42" s="31"/>
      <c r="E42" s="31"/>
      <c r="F42" s="31"/>
      <c r="G42" s="31"/>
      <c r="H42" s="31"/>
      <c r="I42" s="125"/>
      <c r="J42" s="125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4"/>
      <c r="C43" s="145"/>
      <c r="D43" s="146" t="s">
        <v>48</v>
      </c>
      <c r="E43" s="147"/>
      <c r="F43" s="147"/>
      <c r="G43" s="148" t="s">
        <v>49</v>
      </c>
      <c r="H43" s="149" t="s">
        <v>50</v>
      </c>
      <c r="I43" s="150"/>
      <c r="J43" s="150"/>
      <c r="K43" s="151">
        <f>SUM(K34:K41)</f>
        <v>0</v>
      </c>
      <c r="L43" s="152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4"/>
      <c r="C44" s="31"/>
      <c r="D44" s="31"/>
      <c r="E44" s="31"/>
      <c r="F44" s="31"/>
      <c r="G44" s="31"/>
      <c r="H44" s="31"/>
      <c r="I44" s="125"/>
      <c r="J44" s="125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6"/>
      <c r="I45" s="118"/>
      <c r="J45" s="118"/>
      <c r="M45" s="16"/>
    </row>
    <row r="46" spans="1:31" s="1" customFormat="1" ht="14.45" customHeight="1">
      <c r="B46" s="16"/>
      <c r="I46" s="118"/>
      <c r="J46" s="118"/>
      <c r="M46" s="16"/>
    </row>
    <row r="47" spans="1:31" s="1" customFormat="1" ht="14.45" customHeight="1">
      <c r="B47" s="16"/>
      <c r="I47" s="118"/>
      <c r="J47" s="118"/>
      <c r="M47" s="16"/>
    </row>
    <row r="48" spans="1:31" s="1" customFormat="1" ht="14.45" customHeight="1">
      <c r="B48" s="16"/>
      <c r="I48" s="118"/>
      <c r="J48" s="118"/>
      <c r="M48" s="16"/>
    </row>
    <row r="49" spans="1:31" s="1" customFormat="1" ht="14.45" customHeight="1">
      <c r="B49" s="16"/>
      <c r="I49" s="118"/>
      <c r="J49" s="118"/>
      <c r="M49" s="16"/>
    </row>
    <row r="50" spans="1:31" s="2" customFormat="1" ht="14.45" customHeight="1">
      <c r="B50" s="48"/>
      <c r="D50" s="153" t="s">
        <v>51</v>
      </c>
      <c r="E50" s="154"/>
      <c r="F50" s="154"/>
      <c r="G50" s="153" t="s">
        <v>52</v>
      </c>
      <c r="H50" s="154"/>
      <c r="I50" s="155"/>
      <c r="J50" s="155"/>
      <c r="K50" s="154"/>
      <c r="L50" s="154"/>
      <c r="M50" s="4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 ht="12.75">
      <c r="A61" s="31"/>
      <c r="B61" s="34"/>
      <c r="C61" s="31"/>
      <c r="D61" s="156" t="s">
        <v>53</v>
      </c>
      <c r="E61" s="157"/>
      <c r="F61" s="158" t="s">
        <v>54</v>
      </c>
      <c r="G61" s="156" t="s">
        <v>53</v>
      </c>
      <c r="H61" s="157"/>
      <c r="I61" s="159"/>
      <c r="J61" s="160" t="s">
        <v>54</v>
      </c>
      <c r="K61" s="157"/>
      <c r="L61" s="157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 ht="12.75">
      <c r="A65" s="31"/>
      <c r="B65" s="34"/>
      <c r="C65" s="31"/>
      <c r="D65" s="153" t="s">
        <v>55</v>
      </c>
      <c r="E65" s="161"/>
      <c r="F65" s="161"/>
      <c r="G65" s="153" t="s">
        <v>56</v>
      </c>
      <c r="H65" s="161"/>
      <c r="I65" s="162"/>
      <c r="J65" s="162"/>
      <c r="K65" s="161"/>
      <c r="L65" s="161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 ht="12.75">
      <c r="A76" s="31"/>
      <c r="B76" s="34"/>
      <c r="C76" s="31"/>
      <c r="D76" s="156" t="s">
        <v>53</v>
      </c>
      <c r="E76" s="157"/>
      <c r="F76" s="158" t="s">
        <v>54</v>
      </c>
      <c r="G76" s="156" t="s">
        <v>53</v>
      </c>
      <c r="H76" s="157"/>
      <c r="I76" s="159"/>
      <c r="J76" s="160" t="s">
        <v>54</v>
      </c>
      <c r="K76" s="157"/>
      <c r="L76" s="157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63"/>
      <c r="C77" s="164"/>
      <c r="D77" s="164"/>
      <c r="E77" s="164"/>
      <c r="F77" s="164"/>
      <c r="G77" s="164"/>
      <c r="H77" s="164"/>
      <c r="I77" s="165"/>
      <c r="J77" s="165"/>
      <c r="K77" s="164"/>
      <c r="L77" s="164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66"/>
      <c r="C81" s="167"/>
      <c r="D81" s="167"/>
      <c r="E81" s="167"/>
      <c r="F81" s="167"/>
      <c r="G81" s="167"/>
      <c r="H81" s="167"/>
      <c r="I81" s="168"/>
      <c r="J81" s="168"/>
      <c r="K81" s="167"/>
      <c r="L81" s="16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19" t="s">
        <v>110</v>
      </c>
      <c r="D82" s="33"/>
      <c r="E82" s="33"/>
      <c r="F82" s="33"/>
      <c r="G82" s="33"/>
      <c r="H82" s="33"/>
      <c r="I82" s="125"/>
      <c r="J82" s="125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5"/>
      <c r="J83" s="125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17</v>
      </c>
      <c r="D84" s="33"/>
      <c r="E84" s="33"/>
      <c r="F84" s="33"/>
      <c r="G84" s="33"/>
      <c r="H84" s="33"/>
      <c r="I84" s="125"/>
      <c r="J84" s="125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3"/>
      <c r="D85" s="33"/>
      <c r="E85" s="303" t="str">
        <f>E7</f>
        <v>Oprava výměnných dílů zabezpečovacího zařízení včetně prohlídek VÚD - OŘ Brno</v>
      </c>
      <c r="F85" s="304"/>
      <c r="G85" s="304"/>
      <c r="H85" s="304"/>
      <c r="I85" s="125"/>
      <c r="J85" s="125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107</v>
      </c>
      <c r="D86" s="33"/>
      <c r="E86" s="33"/>
      <c r="F86" s="33"/>
      <c r="G86" s="33"/>
      <c r="H86" s="33"/>
      <c r="I86" s="125"/>
      <c r="J86" s="125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8" t="str">
        <f>E9</f>
        <v>PS 01 - Výměnné díly</v>
      </c>
      <c r="F87" s="305"/>
      <c r="G87" s="305"/>
      <c r="H87" s="305"/>
      <c r="I87" s="125"/>
      <c r="J87" s="125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25"/>
      <c r="J88" s="125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21</v>
      </c>
      <c r="D89" s="33"/>
      <c r="E89" s="33"/>
      <c r="F89" s="23" t="str">
        <f>F12</f>
        <v xml:space="preserve"> </v>
      </c>
      <c r="G89" s="33"/>
      <c r="H89" s="33"/>
      <c r="I89" s="127" t="s">
        <v>23</v>
      </c>
      <c r="J89" s="129" t="str">
        <f>IF(J12="","",J12)</f>
        <v>17. 12. 2019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25"/>
      <c r="J90" s="125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25</v>
      </c>
      <c r="D91" s="33"/>
      <c r="E91" s="33"/>
      <c r="F91" s="23" t="str">
        <f>E15</f>
        <v xml:space="preserve"> </v>
      </c>
      <c r="G91" s="33"/>
      <c r="H91" s="33"/>
      <c r="I91" s="127" t="s">
        <v>30</v>
      </c>
      <c r="J91" s="16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5" t="s">
        <v>28</v>
      </c>
      <c r="D92" s="33"/>
      <c r="E92" s="33"/>
      <c r="F92" s="23" t="str">
        <f>IF(E18="","",E18)</f>
        <v>Vyplň údaj</v>
      </c>
      <c r="G92" s="33"/>
      <c r="H92" s="33"/>
      <c r="I92" s="127" t="s">
        <v>31</v>
      </c>
      <c r="J92" s="169" t="str">
        <f>E24</f>
        <v>Bc. Komzák Roman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25"/>
      <c r="J93" s="125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70" t="s">
        <v>111</v>
      </c>
      <c r="D94" s="116"/>
      <c r="E94" s="116"/>
      <c r="F94" s="116"/>
      <c r="G94" s="116"/>
      <c r="H94" s="116"/>
      <c r="I94" s="171" t="s">
        <v>112</v>
      </c>
      <c r="J94" s="171" t="s">
        <v>113</v>
      </c>
      <c r="K94" s="172" t="s">
        <v>114</v>
      </c>
      <c r="L94" s="11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25"/>
      <c r="J95" s="125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73" t="s">
        <v>115</v>
      </c>
      <c r="D96" s="33"/>
      <c r="E96" s="33"/>
      <c r="F96" s="33"/>
      <c r="G96" s="33"/>
      <c r="H96" s="33"/>
      <c r="I96" s="174">
        <f>Q127</f>
        <v>0</v>
      </c>
      <c r="J96" s="174">
        <f>R127</f>
        <v>0</v>
      </c>
      <c r="K96" s="80">
        <f>K127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3" t="s">
        <v>116</v>
      </c>
    </row>
    <row r="97" spans="1:65" s="9" customFormat="1" ht="24.95" customHeight="1">
      <c r="B97" s="175"/>
      <c r="C97" s="176"/>
      <c r="D97" s="177" t="s">
        <v>117</v>
      </c>
      <c r="E97" s="178"/>
      <c r="F97" s="178"/>
      <c r="G97" s="178"/>
      <c r="H97" s="178"/>
      <c r="I97" s="179">
        <f>Q128</f>
        <v>0</v>
      </c>
      <c r="J97" s="179">
        <f>R128</f>
        <v>0</v>
      </c>
      <c r="K97" s="180">
        <f>K128</f>
        <v>0</v>
      </c>
      <c r="L97" s="176"/>
      <c r="M97" s="181"/>
    </row>
    <row r="98" spans="1:65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25"/>
      <c r="J98" s="125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2" customFormat="1" ht="6.95" customHeight="1">
      <c r="A99" s="31"/>
      <c r="B99" s="32"/>
      <c r="C99" s="33"/>
      <c r="D99" s="33"/>
      <c r="E99" s="33"/>
      <c r="F99" s="33"/>
      <c r="G99" s="33"/>
      <c r="H99" s="33"/>
      <c r="I99" s="125"/>
      <c r="J99" s="125"/>
      <c r="K99" s="33"/>
      <c r="L99" s="33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29.25" customHeight="1">
      <c r="A100" s="31"/>
      <c r="B100" s="32"/>
      <c r="C100" s="173" t="s">
        <v>118</v>
      </c>
      <c r="D100" s="33"/>
      <c r="E100" s="33"/>
      <c r="F100" s="33"/>
      <c r="G100" s="33"/>
      <c r="H100" s="33"/>
      <c r="I100" s="125"/>
      <c r="J100" s="125"/>
      <c r="K100" s="182">
        <f>ROUND(K101 + K102 + K103 + K104 + K105 + K106,2)</f>
        <v>0</v>
      </c>
      <c r="L100" s="33"/>
      <c r="M100" s="48"/>
      <c r="O100" s="183" t="s">
        <v>42</v>
      </c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18" customHeight="1">
      <c r="A101" s="31"/>
      <c r="B101" s="32"/>
      <c r="C101" s="33"/>
      <c r="D101" s="270" t="s">
        <v>119</v>
      </c>
      <c r="E101" s="267"/>
      <c r="F101" s="267"/>
      <c r="G101" s="33"/>
      <c r="H101" s="33"/>
      <c r="I101" s="125"/>
      <c r="J101" s="125"/>
      <c r="K101" s="107">
        <v>0</v>
      </c>
      <c r="L101" s="33"/>
      <c r="M101" s="184"/>
      <c r="N101" s="185"/>
      <c r="O101" s="186" t="s">
        <v>43</v>
      </c>
      <c r="P101" s="185"/>
      <c r="Q101" s="185"/>
      <c r="R101" s="18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7" t="s">
        <v>120</v>
      </c>
      <c r="AZ101" s="185"/>
      <c r="BA101" s="185"/>
      <c r="BB101" s="185"/>
      <c r="BC101" s="185"/>
      <c r="BD101" s="185"/>
      <c r="BE101" s="188">
        <f t="shared" ref="BE101:BE106" si="0">IF(O101="základní",K101,0)</f>
        <v>0</v>
      </c>
      <c r="BF101" s="188">
        <f t="shared" ref="BF101:BF106" si="1">IF(O101="snížená",K101,0)</f>
        <v>0</v>
      </c>
      <c r="BG101" s="188">
        <f t="shared" ref="BG101:BG106" si="2">IF(O101="zákl. přenesená",K101,0)</f>
        <v>0</v>
      </c>
      <c r="BH101" s="188">
        <f t="shared" ref="BH101:BH106" si="3">IF(O101="sníž. přenesená",K101,0)</f>
        <v>0</v>
      </c>
      <c r="BI101" s="188">
        <f t="shared" ref="BI101:BI106" si="4">IF(O101="nulová",K101,0)</f>
        <v>0</v>
      </c>
      <c r="BJ101" s="187" t="s">
        <v>88</v>
      </c>
      <c r="BK101" s="185"/>
      <c r="BL101" s="185"/>
      <c r="BM101" s="185"/>
    </row>
    <row r="102" spans="1:65" s="2" customFormat="1" ht="18" customHeight="1">
      <c r="A102" s="31"/>
      <c r="B102" s="32"/>
      <c r="C102" s="33"/>
      <c r="D102" s="270" t="s">
        <v>121</v>
      </c>
      <c r="E102" s="267"/>
      <c r="F102" s="267"/>
      <c r="G102" s="33"/>
      <c r="H102" s="33"/>
      <c r="I102" s="125"/>
      <c r="J102" s="125"/>
      <c r="K102" s="107">
        <v>0</v>
      </c>
      <c r="L102" s="33"/>
      <c r="M102" s="184"/>
      <c r="N102" s="185"/>
      <c r="O102" s="186" t="s">
        <v>43</v>
      </c>
      <c r="P102" s="185"/>
      <c r="Q102" s="185"/>
      <c r="R102" s="18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7" t="s">
        <v>120</v>
      </c>
      <c r="AZ102" s="185"/>
      <c r="BA102" s="185"/>
      <c r="BB102" s="185"/>
      <c r="BC102" s="185"/>
      <c r="BD102" s="185"/>
      <c r="BE102" s="188">
        <f t="shared" si="0"/>
        <v>0</v>
      </c>
      <c r="BF102" s="188">
        <f t="shared" si="1"/>
        <v>0</v>
      </c>
      <c r="BG102" s="188">
        <f t="shared" si="2"/>
        <v>0</v>
      </c>
      <c r="BH102" s="188">
        <f t="shared" si="3"/>
        <v>0</v>
      </c>
      <c r="BI102" s="188">
        <f t="shared" si="4"/>
        <v>0</v>
      </c>
      <c r="BJ102" s="187" t="s">
        <v>88</v>
      </c>
      <c r="BK102" s="185"/>
      <c r="BL102" s="185"/>
      <c r="BM102" s="185"/>
    </row>
    <row r="103" spans="1:65" s="2" customFormat="1" ht="18" customHeight="1">
      <c r="A103" s="31"/>
      <c r="B103" s="32"/>
      <c r="C103" s="33"/>
      <c r="D103" s="270" t="s">
        <v>122</v>
      </c>
      <c r="E103" s="267"/>
      <c r="F103" s="267"/>
      <c r="G103" s="33"/>
      <c r="H103" s="33"/>
      <c r="I103" s="125"/>
      <c r="J103" s="125"/>
      <c r="K103" s="107">
        <v>0</v>
      </c>
      <c r="L103" s="33"/>
      <c r="M103" s="184"/>
      <c r="N103" s="185"/>
      <c r="O103" s="186" t="s">
        <v>43</v>
      </c>
      <c r="P103" s="185"/>
      <c r="Q103" s="185"/>
      <c r="R103" s="18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85"/>
      <c r="AP103" s="185"/>
      <c r="AQ103" s="185"/>
      <c r="AR103" s="185"/>
      <c r="AS103" s="185"/>
      <c r="AT103" s="185"/>
      <c r="AU103" s="185"/>
      <c r="AV103" s="185"/>
      <c r="AW103" s="185"/>
      <c r="AX103" s="185"/>
      <c r="AY103" s="187" t="s">
        <v>120</v>
      </c>
      <c r="AZ103" s="185"/>
      <c r="BA103" s="185"/>
      <c r="BB103" s="185"/>
      <c r="BC103" s="185"/>
      <c r="BD103" s="185"/>
      <c r="BE103" s="188">
        <f t="shared" si="0"/>
        <v>0</v>
      </c>
      <c r="BF103" s="188">
        <f t="shared" si="1"/>
        <v>0</v>
      </c>
      <c r="BG103" s="188">
        <f t="shared" si="2"/>
        <v>0</v>
      </c>
      <c r="BH103" s="188">
        <f t="shared" si="3"/>
        <v>0</v>
      </c>
      <c r="BI103" s="188">
        <f t="shared" si="4"/>
        <v>0</v>
      </c>
      <c r="BJ103" s="187" t="s">
        <v>88</v>
      </c>
      <c r="BK103" s="185"/>
      <c r="BL103" s="185"/>
      <c r="BM103" s="185"/>
    </row>
    <row r="104" spans="1:65" s="2" customFormat="1" ht="18" customHeight="1">
      <c r="A104" s="31"/>
      <c r="B104" s="32"/>
      <c r="C104" s="33"/>
      <c r="D104" s="270" t="s">
        <v>123</v>
      </c>
      <c r="E104" s="267"/>
      <c r="F104" s="267"/>
      <c r="G104" s="33"/>
      <c r="H104" s="33"/>
      <c r="I104" s="125"/>
      <c r="J104" s="125"/>
      <c r="K104" s="107">
        <v>0</v>
      </c>
      <c r="L104" s="33"/>
      <c r="M104" s="184"/>
      <c r="N104" s="185"/>
      <c r="O104" s="186" t="s">
        <v>43</v>
      </c>
      <c r="P104" s="185"/>
      <c r="Q104" s="185"/>
      <c r="R104" s="18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7" t="s">
        <v>120</v>
      </c>
      <c r="AZ104" s="185"/>
      <c r="BA104" s="185"/>
      <c r="BB104" s="185"/>
      <c r="BC104" s="185"/>
      <c r="BD104" s="185"/>
      <c r="BE104" s="188">
        <f t="shared" si="0"/>
        <v>0</v>
      </c>
      <c r="BF104" s="188">
        <f t="shared" si="1"/>
        <v>0</v>
      </c>
      <c r="BG104" s="188">
        <f t="shared" si="2"/>
        <v>0</v>
      </c>
      <c r="BH104" s="188">
        <f t="shared" si="3"/>
        <v>0</v>
      </c>
      <c r="BI104" s="188">
        <f t="shared" si="4"/>
        <v>0</v>
      </c>
      <c r="BJ104" s="187" t="s">
        <v>88</v>
      </c>
      <c r="BK104" s="185"/>
      <c r="BL104" s="185"/>
      <c r="BM104" s="185"/>
    </row>
    <row r="105" spans="1:65" s="2" customFormat="1" ht="18" customHeight="1">
      <c r="A105" s="31"/>
      <c r="B105" s="32"/>
      <c r="C105" s="33"/>
      <c r="D105" s="270" t="s">
        <v>124</v>
      </c>
      <c r="E105" s="267"/>
      <c r="F105" s="267"/>
      <c r="G105" s="33"/>
      <c r="H105" s="33"/>
      <c r="I105" s="125"/>
      <c r="J105" s="125"/>
      <c r="K105" s="107">
        <v>0</v>
      </c>
      <c r="L105" s="33"/>
      <c r="M105" s="184"/>
      <c r="N105" s="185"/>
      <c r="O105" s="186" t="s">
        <v>43</v>
      </c>
      <c r="P105" s="185"/>
      <c r="Q105" s="185"/>
      <c r="R105" s="18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7" t="s">
        <v>120</v>
      </c>
      <c r="AZ105" s="185"/>
      <c r="BA105" s="185"/>
      <c r="BB105" s="185"/>
      <c r="BC105" s="185"/>
      <c r="BD105" s="185"/>
      <c r="BE105" s="188">
        <f t="shared" si="0"/>
        <v>0</v>
      </c>
      <c r="BF105" s="188">
        <f t="shared" si="1"/>
        <v>0</v>
      </c>
      <c r="BG105" s="188">
        <f t="shared" si="2"/>
        <v>0</v>
      </c>
      <c r="BH105" s="188">
        <f t="shared" si="3"/>
        <v>0</v>
      </c>
      <c r="BI105" s="188">
        <f t="shared" si="4"/>
        <v>0</v>
      </c>
      <c r="BJ105" s="187" t="s">
        <v>88</v>
      </c>
      <c r="BK105" s="185"/>
      <c r="BL105" s="185"/>
      <c r="BM105" s="185"/>
    </row>
    <row r="106" spans="1:65" s="2" customFormat="1" ht="18" customHeight="1">
      <c r="A106" s="31"/>
      <c r="B106" s="32"/>
      <c r="C106" s="33"/>
      <c r="D106" s="106" t="s">
        <v>125</v>
      </c>
      <c r="E106" s="33"/>
      <c r="F106" s="33"/>
      <c r="G106" s="33"/>
      <c r="H106" s="33"/>
      <c r="I106" s="125"/>
      <c r="J106" s="125"/>
      <c r="K106" s="107">
        <f>ROUND(K30*T106,2)</f>
        <v>0</v>
      </c>
      <c r="L106" s="33"/>
      <c r="M106" s="184"/>
      <c r="N106" s="185"/>
      <c r="O106" s="186" t="s">
        <v>43</v>
      </c>
      <c r="P106" s="185"/>
      <c r="Q106" s="185"/>
      <c r="R106" s="18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85"/>
      <c r="AG106" s="185"/>
      <c r="AH106" s="185"/>
      <c r="AI106" s="185"/>
      <c r="AJ106" s="185"/>
      <c r="AK106" s="185"/>
      <c r="AL106" s="185"/>
      <c r="AM106" s="185"/>
      <c r="AN106" s="185"/>
      <c r="AO106" s="185"/>
      <c r="AP106" s="185"/>
      <c r="AQ106" s="185"/>
      <c r="AR106" s="185"/>
      <c r="AS106" s="185"/>
      <c r="AT106" s="185"/>
      <c r="AU106" s="185"/>
      <c r="AV106" s="185"/>
      <c r="AW106" s="185"/>
      <c r="AX106" s="185"/>
      <c r="AY106" s="187" t="s">
        <v>126</v>
      </c>
      <c r="AZ106" s="185"/>
      <c r="BA106" s="185"/>
      <c r="BB106" s="185"/>
      <c r="BC106" s="185"/>
      <c r="BD106" s="185"/>
      <c r="BE106" s="188">
        <f t="shared" si="0"/>
        <v>0</v>
      </c>
      <c r="BF106" s="188">
        <f t="shared" si="1"/>
        <v>0</v>
      </c>
      <c r="BG106" s="188">
        <f t="shared" si="2"/>
        <v>0</v>
      </c>
      <c r="BH106" s="188">
        <f t="shared" si="3"/>
        <v>0</v>
      </c>
      <c r="BI106" s="188">
        <f t="shared" si="4"/>
        <v>0</v>
      </c>
      <c r="BJ106" s="187" t="s">
        <v>88</v>
      </c>
      <c r="BK106" s="185"/>
      <c r="BL106" s="185"/>
      <c r="BM106" s="185"/>
    </row>
    <row r="107" spans="1:65" s="2" customFormat="1" ht="11.25">
      <c r="A107" s="31"/>
      <c r="B107" s="32"/>
      <c r="C107" s="33"/>
      <c r="D107" s="33"/>
      <c r="E107" s="33"/>
      <c r="F107" s="33"/>
      <c r="G107" s="33"/>
      <c r="H107" s="33"/>
      <c r="I107" s="125"/>
      <c r="J107" s="125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29.25" customHeight="1">
      <c r="A108" s="31"/>
      <c r="B108" s="32"/>
      <c r="C108" s="115" t="s">
        <v>105</v>
      </c>
      <c r="D108" s="116"/>
      <c r="E108" s="116"/>
      <c r="F108" s="116"/>
      <c r="G108" s="116"/>
      <c r="H108" s="116"/>
      <c r="I108" s="189"/>
      <c r="J108" s="189"/>
      <c r="K108" s="117">
        <f>ROUND(K96+K100,2)</f>
        <v>0</v>
      </c>
      <c r="L108" s="116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165"/>
      <c r="J109" s="165"/>
      <c r="K109" s="52"/>
      <c r="L109" s="52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5" customHeight="1">
      <c r="A113" s="31"/>
      <c r="B113" s="53"/>
      <c r="C113" s="54"/>
      <c r="D113" s="54"/>
      <c r="E113" s="54"/>
      <c r="F113" s="54"/>
      <c r="G113" s="54"/>
      <c r="H113" s="54"/>
      <c r="I113" s="168"/>
      <c r="J113" s="168"/>
      <c r="K113" s="54"/>
      <c r="L113" s="54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5" customHeight="1">
      <c r="A114" s="31"/>
      <c r="B114" s="32"/>
      <c r="C114" s="19" t="s">
        <v>127</v>
      </c>
      <c r="D114" s="33"/>
      <c r="E114" s="33"/>
      <c r="F114" s="33"/>
      <c r="G114" s="33"/>
      <c r="H114" s="33"/>
      <c r="I114" s="125"/>
      <c r="J114" s="125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25"/>
      <c r="J115" s="125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5" t="s">
        <v>17</v>
      </c>
      <c r="D116" s="33"/>
      <c r="E116" s="33"/>
      <c r="F116" s="33"/>
      <c r="G116" s="33"/>
      <c r="H116" s="33"/>
      <c r="I116" s="125"/>
      <c r="J116" s="125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23.25" customHeight="1">
      <c r="A117" s="31"/>
      <c r="B117" s="32"/>
      <c r="C117" s="33"/>
      <c r="D117" s="33"/>
      <c r="E117" s="303" t="str">
        <f>E7</f>
        <v>Oprava výměnných dílů zabezpečovacího zařízení včetně prohlídek VÚD - OŘ Brno</v>
      </c>
      <c r="F117" s="304"/>
      <c r="G117" s="304"/>
      <c r="H117" s="304"/>
      <c r="I117" s="125"/>
      <c r="J117" s="125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5" t="s">
        <v>107</v>
      </c>
      <c r="D118" s="33"/>
      <c r="E118" s="33"/>
      <c r="F118" s="33"/>
      <c r="G118" s="33"/>
      <c r="H118" s="33"/>
      <c r="I118" s="125"/>
      <c r="J118" s="125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48" t="str">
        <f>E9</f>
        <v>PS 01 - Výměnné díly</v>
      </c>
      <c r="F119" s="305"/>
      <c r="G119" s="305"/>
      <c r="H119" s="305"/>
      <c r="I119" s="125"/>
      <c r="J119" s="125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25"/>
      <c r="J120" s="125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5" t="s">
        <v>21</v>
      </c>
      <c r="D121" s="33"/>
      <c r="E121" s="33"/>
      <c r="F121" s="23" t="str">
        <f>F12</f>
        <v xml:space="preserve"> </v>
      </c>
      <c r="G121" s="33"/>
      <c r="H121" s="33"/>
      <c r="I121" s="127" t="s">
        <v>23</v>
      </c>
      <c r="J121" s="129" t="str">
        <f>IF(J12="","",J12)</f>
        <v>17. 12. 2019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125"/>
      <c r="J122" s="125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5" t="s">
        <v>25</v>
      </c>
      <c r="D123" s="33"/>
      <c r="E123" s="33"/>
      <c r="F123" s="23" t="str">
        <f>E15</f>
        <v xml:space="preserve"> </v>
      </c>
      <c r="G123" s="33"/>
      <c r="H123" s="33"/>
      <c r="I123" s="127" t="s">
        <v>30</v>
      </c>
      <c r="J123" s="169" t="str">
        <f>E21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25.7" customHeight="1">
      <c r="A124" s="31"/>
      <c r="B124" s="32"/>
      <c r="C124" s="25" t="s">
        <v>28</v>
      </c>
      <c r="D124" s="33"/>
      <c r="E124" s="33"/>
      <c r="F124" s="23" t="str">
        <f>IF(E18="","",E18)</f>
        <v>Vyplň údaj</v>
      </c>
      <c r="G124" s="33"/>
      <c r="H124" s="33"/>
      <c r="I124" s="127" t="s">
        <v>31</v>
      </c>
      <c r="J124" s="169" t="str">
        <f>E24</f>
        <v>Bc. Komzák Roman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125"/>
      <c r="J125" s="125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0" customFormat="1" ht="29.25" customHeight="1">
      <c r="A126" s="190"/>
      <c r="B126" s="191"/>
      <c r="C126" s="192" t="s">
        <v>128</v>
      </c>
      <c r="D126" s="193" t="s">
        <v>63</v>
      </c>
      <c r="E126" s="193" t="s">
        <v>59</v>
      </c>
      <c r="F126" s="193" t="s">
        <v>60</v>
      </c>
      <c r="G126" s="193" t="s">
        <v>129</v>
      </c>
      <c r="H126" s="193" t="s">
        <v>130</v>
      </c>
      <c r="I126" s="194" t="s">
        <v>131</v>
      </c>
      <c r="J126" s="194" t="s">
        <v>132</v>
      </c>
      <c r="K126" s="193" t="s">
        <v>114</v>
      </c>
      <c r="L126" s="195" t="s">
        <v>133</v>
      </c>
      <c r="M126" s="196"/>
      <c r="N126" s="71" t="s">
        <v>1</v>
      </c>
      <c r="O126" s="72" t="s">
        <v>42</v>
      </c>
      <c r="P126" s="72" t="s">
        <v>134</v>
      </c>
      <c r="Q126" s="72" t="s">
        <v>135</v>
      </c>
      <c r="R126" s="72" t="s">
        <v>136</v>
      </c>
      <c r="S126" s="72" t="s">
        <v>137</v>
      </c>
      <c r="T126" s="72" t="s">
        <v>138</v>
      </c>
      <c r="U126" s="72" t="s">
        <v>139</v>
      </c>
      <c r="V126" s="72" t="s">
        <v>140</v>
      </c>
      <c r="W126" s="72" t="s">
        <v>141</v>
      </c>
      <c r="X126" s="72" t="s">
        <v>142</v>
      </c>
      <c r="Y126" s="73" t="s">
        <v>143</v>
      </c>
      <c r="Z126" s="190"/>
      <c r="AA126" s="190"/>
      <c r="AB126" s="190"/>
      <c r="AC126" s="190"/>
      <c r="AD126" s="190"/>
      <c r="AE126" s="190"/>
    </row>
    <row r="127" spans="1:63" s="2" customFormat="1" ht="22.9" customHeight="1">
      <c r="A127" s="31"/>
      <c r="B127" s="32"/>
      <c r="C127" s="78" t="s">
        <v>144</v>
      </c>
      <c r="D127" s="33"/>
      <c r="E127" s="33"/>
      <c r="F127" s="33"/>
      <c r="G127" s="33"/>
      <c r="H127" s="33"/>
      <c r="I127" s="125"/>
      <c r="J127" s="125"/>
      <c r="K127" s="197">
        <f>BK127</f>
        <v>0</v>
      </c>
      <c r="L127" s="33"/>
      <c r="M127" s="34"/>
      <c r="N127" s="74"/>
      <c r="O127" s="198"/>
      <c r="P127" s="75"/>
      <c r="Q127" s="199">
        <f>Q128</f>
        <v>0</v>
      </c>
      <c r="R127" s="199">
        <f>R128</f>
        <v>0</v>
      </c>
      <c r="S127" s="75"/>
      <c r="T127" s="200">
        <f>T128</f>
        <v>0</v>
      </c>
      <c r="U127" s="75"/>
      <c r="V127" s="200">
        <f>V128</f>
        <v>0</v>
      </c>
      <c r="W127" s="75"/>
      <c r="X127" s="200">
        <f>X128</f>
        <v>0</v>
      </c>
      <c r="Y127" s="76"/>
      <c r="Z127" s="31"/>
      <c r="AA127" s="31"/>
      <c r="AB127" s="31"/>
      <c r="AC127" s="31"/>
      <c r="AD127" s="31"/>
      <c r="AE127" s="31"/>
      <c r="AT127" s="13" t="s">
        <v>79</v>
      </c>
      <c r="AU127" s="13" t="s">
        <v>116</v>
      </c>
      <c r="BK127" s="201">
        <f>BK128</f>
        <v>0</v>
      </c>
    </row>
    <row r="128" spans="1:63" s="11" customFormat="1" ht="25.9" customHeight="1">
      <c r="B128" s="202"/>
      <c r="C128" s="203"/>
      <c r="D128" s="204" t="s">
        <v>79</v>
      </c>
      <c r="E128" s="205" t="s">
        <v>145</v>
      </c>
      <c r="F128" s="205" t="s">
        <v>146</v>
      </c>
      <c r="G128" s="203"/>
      <c r="H128" s="203"/>
      <c r="I128" s="206"/>
      <c r="J128" s="206"/>
      <c r="K128" s="207">
        <f>BK128</f>
        <v>0</v>
      </c>
      <c r="L128" s="203"/>
      <c r="M128" s="208"/>
      <c r="N128" s="209"/>
      <c r="O128" s="210"/>
      <c r="P128" s="210"/>
      <c r="Q128" s="211">
        <f>SUM(Q129:Q576)</f>
        <v>0</v>
      </c>
      <c r="R128" s="211">
        <f>SUM(R129:R576)</f>
        <v>0</v>
      </c>
      <c r="S128" s="210"/>
      <c r="T128" s="212">
        <f>SUM(T129:T576)</f>
        <v>0</v>
      </c>
      <c r="U128" s="210"/>
      <c r="V128" s="212">
        <f>SUM(V129:V576)</f>
        <v>0</v>
      </c>
      <c r="W128" s="210"/>
      <c r="X128" s="212">
        <f>SUM(X129:X576)</f>
        <v>0</v>
      </c>
      <c r="Y128" s="213"/>
      <c r="AR128" s="214" t="s">
        <v>147</v>
      </c>
      <c r="AT128" s="215" t="s">
        <v>79</v>
      </c>
      <c r="AU128" s="215" t="s">
        <v>80</v>
      </c>
      <c r="AY128" s="214" t="s">
        <v>148</v>
      </c>
      <c r="BK128" s="216">
        <f>SUM(BK129:BK576)</f>
        <v>0</v>
      </c>
    </row>
    <row r="129" spans="1:65" s="2" customFormat="1" ht="21.75" customHeight="1">
      <c r="A129" s="31"/>
      <c r="B129" s="32"/>
      <c r="C129" s="217" t="s">
        <v>149</v>
      </c>
      <c r="D129" s="217" t="s">
        <v>150</v>
      </c>
      <c r="E129" s="218" t="s">
        <v>151</v>
      </c>
      <c r="F129" s="219" t="s">
        <v>152</v>
      </c>
      <c r="G129" s="220" t="s">
        <v>153</v>
      </c>
      <c r="H129" s="221">
        <v>300</v>
      </c>
      <c r="I129" s="222"/>
      <c r="J129" s="222"/>
      <c r="K129" s="223">
        <f>ROUND(P129*H129,2)</f>
        <v>0</v>
      </c>
      <c r="L129" s="219" t="s">
        <v>154</v>
      </c>
      <c r="M129" s="34"/>
      <c r="N129" s="224" t="s">
        <v>1</v>
      </c>
      <c r="O129" s="225" t="s">
        <v>43</v>
      </c>
      <c r="P129" s="226">
        <f>I129+J129</f>
        <v>0</v>
      </c>
      <c r="Q129" s="226">
        <f>ROUND(I129*H129,2)</f>
        <v>0</v>
      </c>
      <c r="R129" s="226">
        <f>ROUND(J129*H129,2)</f>
        <v>0</v>
      </c>
      <c r="S129" s="67"/>
      <c r="T129" s="227">
        <f>S129*H129</f>
        <v>0</v>
      </c>
      <c r="U129" s="227">
        <v>0</v>
      </c>
      <c r="V129" s="227">
        <f>U129*H129</f>
        <v>0</v>
      </c>
      <c r="W129" s="227">
        <v>0</v>
      </c>
      <c r="X129" s="227">
        <f>W129*H129</f>
        <v>0</v>
      </c>
      <c r="Y129" s="228" t="s">
        <v>1</v>
      </c>
      <c r="Z129" s="31"/>
      <c r="AA129" s="31"/>
      <c r="AB129" s="31"/>
      <c r="AC129" s="31"/>
      <c r="AD129" s="31"/>
      <c r="AE129" s="31"/>
      <c r="AR129" s="229" t="s">
        <v>155</v>
      </c>
      <c r="AT129" s="229" t="s">
        <v>150</v>
      </c>
      <c r="AU129" s="229" t="s">
        <v>88</v>
      </c>
      <c r="AY129" s="13" t="s">
        <v>148</v>
      </c>
      <c r="BE129" s="111">
        <f>IF(O129="základní",K129,0)</f>
        <v>0</v>
      </c>
      <c r="BF129" s="111">
        <f>IF(O129="snížená",K129,0)</f>
        <v>0</v>
      </c>
      <c r="BG129" s="111">
        <f>IF(O129="zákl. přenesená",K129,0)</f>
        <v>0</v>
      </c>
      <c r="BH129" s="111">
        <f>IF(O129="sníž. přenesená",K129,0)</f>
        <v>0</v>
      </c>
      <c r="BI129" s="111">
        <f>IF(O129="nulová",K129,0)</f>
        <v>0</v>
      </c>
      <c r="BJ129" s="13" t="s">
        <v>88</v>
      </c>
      <c r="BK129" s="111">
        <f>ROUND(P129*H129,2)</f>
        <v>0</v>
      </c>
      <c r="BL129" s="13" t="s">
        <v>155</v>
      </c>
      <c r="BM129" s="229" t="s">
        <v>156</v>
      </c>
    </row>
    <row r="130" spans="1:65" s="2" customFormat="1" ht="11.25">
      <c r="A130" s="31"/>
      <c r="B130" s="32"/>
      <c r="C130" s="33"/>
      <c r="D130" s="230" t="s">
        <v>157</v>
      </c>
      <c r="E130" s="33"/>
      <c r="F130" s="231" t="s">
        <v>158</v>
      </c>
      <c r="G130" s="33"/>
      <c r="H130" s="33"/>
      <c r="I130" s="125"/>
      <c r="J130" s="125"/>
      <c r="K130" s="33"/>
      <c r="L130" s="33"/>
      <c r="M130" s="34"/>
      <c r="N130" s="232"/>
      <c r="O130" s="233"/>
      <c r="P130" s="67"/>
      <c r="Q130" s="67"/>
      <c r="R130" s="67"/>
      <c r="S130" s="67"/>
      <c r="T130" s="67"/>
      <c r="U130" s="67"/>
      <c r="V130" s="67"/>
      <c r="W130" s="67"/>
      <c r="X130" s="67"/>
      <c r="Y130" s="68"/>
      <c r="Z130" s="31"/>
      <c r="AA130" s="31"/>
      <c r="AB130" s="31"/>
      <c r="AC130" s="31"/>
      <c r="AD130" s="31"/>
      <c r="AE130" s="31"/>
      <c r="AT130" s="13" t="s">
        <v>157</v>
      </c>
      <c r="AU130" s="13" t="s">
        <v>88</v>
      </c>
    </row>
    <row r="131" spans="1:65" s="2" customFormat="1" ht="21.75" customHeight="1">
      <c r="A131" s="31"/>
      <c r="B131" s="32"/>
      <c r="C131" s="217" t="s">
        <v>159</v>
      </c>
      <c r="D131" s="217" t="s">
        <v>150</v>
      </c>
      <c r="E131" s="218" t="s">
        <v>160</v>
      </c>
      <c r="F131" s="219" t="s">
        <v>161</v>
      </c>
      <c r="G131" s="220" t="s">
        <v>153</v>
      </c>
      <c r="H131" s="221">
        <v>300</v>
      </c>
      <c r="I131" s="222"/>
      <c r="J131" s="222"/>
      <c r="K131" s="223">
        <f>ROUND(P131*H131,2)</f>
        <v>0</v>
      </c>
      <c r="L131" s="219" t="s">
        <v>154</v>
      </c>
      <c r="M131" s="34"/>
      <c r="N131" s="224" t="s">
        <v>1</v>
      </c>
      <c r="O131" s="225" t="s">
        <v>43</v>
      </c>
      <c r="P131" s="226">
        <f>I131+J131</f>
        <v>0</v>
      </c>
      <c r="Q131" s="226">
        <f>ROUND(I131*H131,2)</f>
        <v>0</v>
      </c>
      <c r="R131" s="226">
        <f>ROUND(J131*H131,2)</f>
        <v>0</v>
      </c>
      <c r="S131" s="67"/>
      <c r="T131" s="227">
        <f>S131*H131</f>
        <v>0</v>
      </c>
      <c r="U131" s="227">
        <v>0</v>
      </c>
      <c r="V131" s="227">
        <f>U131*H131</f>
        <v>0</v>
      </c>
      <c r="W131" s="227">
        <v>0</v>
      </c>
      <c r="X131" s="227">
        <f>W131*H131</f>
        <v>0</v>
      </c>
      <c r="Y131" s="228" t="s">
        <v>1</v>
      </c>
      <c r="Z131" s="31"/>
      <c r="AA131" s="31"/>
      <c r="AB131" s="31"/>
      <c r="AC131" s="31"/>
      <c r="AD131" s="31"/>
      <c r="AE131" s="31"/>
      <c r="AR131" s="229" t="s">
        <v>155</v>
      </c>
      <c r="AT131" s="229" t="s">
        <v>150</v>
      </c>
      <c r="AU131" s="229" t="s">
        <v>88</v>
      </c>
      <c r="AY131" s="13" t="s">
        <v>148</v>
      </c>
      <c r="BE131" s="111">
        <f>IF(O131="základní",K131,0)</f>
        <v>0</v>
      </c>
      <c r="BF131" s="111">
        <f>IF(O131="snížená",K131,0)</f>
        <v>0</v>
      </c>
      <c r="BG131" s="111">
        <f>IF(O131="zákl. přenesená",K131,0)</f>
        <v>0</v>
      </c>
      <c r="BH131" s="111">
        <f>IF(O131="sníž. přenesená",K131,0)</f>
        <v>0</v>
      </c>
      <c r="BI131" s="111">
        <f>IF(O131="nulová",K131,0)</f>
        <v>0</v>
      </c>
      <c r="BJ131" s="13" t="s">
        <v>88</v>
      </c>
      <c r="BK131" s="111">
        <f>ROUND(P131*H131,2)</f>
        <v>0</v>
      </c>
      <c r="BL131" s="13" t="s">
        <v>155</v>
      </c>
      <c r="BM131" s="229" t="s">
        <v>162</v>
      </c>
    </row>
    <row r="132" spans="1:65" s="2" customFormat="1" ht="11.25">
      <c r="A132" s="31"/>
      <c r="B132" s="32"/>
      <c r="C132" s="33"/>
      <c r="D132" s="230" t="s">
        <v>157</v>
      </c>
      <c r="E132" s="33"/>
      <c r="F132" s="231" t="s">
        <v>163</v>
      </c>
      <c r="G132" s="33"/>
      <c r="H132" s="33"/>
      <c r="I132" s="125"/>
      <c r="J132" s="125"/>
      <c r="K132" s="33"/>
      <c r="L132" s="33"/>
      <c r="M132" s="34"/>
      <c r="N132" s="232"/>
      <c r="O132" s="233"/>
      <c r="P132" s="67"/>
      <c r="Q132" s="67"/>
      <c r="R132" s="67"/>
      <c r="S132" s="67"/>
      <c r="T132" s="67"/>
      <c r="U132" s="67"/>
      <c r="V132" s="67"/>
      <c r="W132" s="67"/>
      <c r="X132" s="67"/>
      <c r="Y132" s="68"/>
      <c r="Z132" s="31"/>
      <c r="AA132" s="31"/>
      <c r="AB132" s="31"/>
      <c r="AC132" s="31"/>
      <c r="AD132" s="31"/>
      <c r="AE132" s="31"/>
      <c r="AT132" s="13" t="s">
        <v>157</v>
      </c>
      <c r="AU132" s="13" t="s">
        <v>88</v>
      </c>
    </row>
    <row r="133" spans="1:65" s="2" customFormat="1" ht="21.75" customHeight="1">
      <c r="A133" s="31"/>
      <c r="B133" s="32"/>
      <c r="C133" s="217" t="s">
        <v>164</v>
      </c>
      <c r="D133" s="217" t="s">
        <v>150</v>
      </c>
      <c r="E133" s="218" t="s">
        <v>165</v>
      </c>
      <c r="F133" s="219" t="s">
        <v>166</v>
      </c>
      <c r="G133" s="220" t="s">
        <v>153</v>
      </c>
      <c r="H133" s="221">
        <v>300</v>
      </c>
      <c r="I133" s="222"/>
      <c r="J133" s="222"/>
      <c r="K133" s="223">
        <f>ROUND(P133*H133,2)</f>
        <v>0</v>
      </c>
      <c r="L133" s="219" t="s">
        <v>154</v>
      </c>
      <c r="M133" s="34"/>
      <c r="N133" s="224" t="s">
        <v>1</v>
      </c>
      <c r="O133" s="225" t="s">
        <v>43</v>
      </c>
      <c r="P133" s="226">
        <f>I133+J133</f>
        <v>0</v>
      </c>
      <c r="Q133" s="226">
        <f>ROUND(I133*H133,2)</f>
        <v>0</v>
      </c>
      <c r="R133" s="226">
        <f>ROUND(J133*H133,2)</f>
        <v>0</v>
      </c>
      <c r="S133" s="67"/>
      <c r="T133" s="227">
        <f>S133*H133</f>
        <v>0</v>
      </c>
      <c r="U133" s="227">
        <v>0</v>
      </c>
      <c r="V133" s="227">
        <f>U133*H133</f>
        <v>0</v>
      </c>
      <c r="W133" s="227">
        <v>0</v>
      </c>
      <c r="X133" s="227">
        <f>W133*H133</f>
        <v>0</v>
      </c>
      <c r="Y133" s="228" t="s">
        <v>1</v>
      </c>
      <c r="Z133" s="31"/>
      <c r="AA133" s="31"/>
      <c r="AB133" s="31"/>
      <c r="AC133" s="31"/>
      <c r="AD133" s="31"/>
      <c r="AE133" s="31"/>
      <c r="AR133" s="229" t="s">
        <v>155</v>
      </c>
      <c r="AT133" s="229" t="s">
        <v>150</v>
      </c>
      <c r="AU133" s="229" t="s">
        <v>88</v>
      </c>
      <c r="AY133" s="13" t="s">
        <v>148</v>
      </c>
      <c r="BE133" s="111">
        <f>IF(O133="základní",K133,0)</f>
        <v>0</v>
      </c>
      <c r="BF133" s="111">
        <f>IF(O133="snížená",K133,0)</f>
        <v>0</v>
      </c>
      <c r="BG133" s="111">
        <f>IF(O133="zákl. přenesená",K133,0)</f>
        <v>0</v>
      </c>
      <c r="BH133" s="111">
        <f>IF(O133="sníž. přenesená",K133,0)</f>
        <v>0</v>
      </c>
      <c r="BI133" s="111">
        <f>IF(O133="nulová",K133,0)</f>
        <v>0</v>
      </c>
      <c r="BJ133" s="13" t="s">
        <v>88</v>
      </c>
      <c r="BK133" s="111">
        <f>ROUND(P133*H133,2)</f>
        <v>0</v>
      </c>
      <c r="BL133" s="13" t="s">
        <v>155</v>
      </c>
      <c r="BM133" s="229" t="s">
        <v>167</v>
      </c>
    </row>
    <row r="134" spans="1:65" s="2" customFormat="1" ht="11.25">
      <c r="A134" s="31"/>
      <c r="B134" s="32"/>
      <c r="C134" s="33"/>
      <c r="D134" s="230" t="s">
        <v>157</v>
      </c>
      <c r="E134" s="33"/>
      <c r="F134" s="231" t="s">
        <v>168</v>
      </c>
      <c r="G134" s="33"/>
      <c r="H134" s="33"/>
      <c r="I134" s="125"/>
      <c r="J134" s="125"/>
      <c r="K134" s="33"/>
      <c r="L134" s="33"/>
      <c r="M134" s="34"/>
      <c r="N134" s="232"/>
      <c r="O134" s="233"/>
      <c r="P134" s="67"/>
      <c r="Q134" s="67"/>
      <c r="R134" s="67"/>
      <c r="S134" s="67"/>
      <c r="T134" s="67"/>
      <c r="U134" s="67"/>
      <c r="V134" s="67"/>
      <c r="W134" s="67"/>
      <c r="X134" s="67"/>
      <c r="Y134" s="68"/>
      <c r="Z134" s="31"/>
      <c r="AA134" s="31"/>
      <c r="AB134" s="31"/>
      <c r="AC134" s="31"/>
      <c r="AD134" s="31"/>
      <c r="AE134" s="31"/>
      <c r="AT134" s="13" t="s">
        <v>157</v>
      </c>
      <c r="AU134" s="13" t="s">
        <v>88</v>
      </c>
    </row>
    <row r="135" spans="1:65" s="2" customFormat="1" ht="21.75" customHeight="1">
      <c r="A135" s="31"/>
      <c r="B135" s="32"/>
      <c r="C135" s="217" t="s">
        <v>169</v>
      </c>
      <c r="D135" s="217" t="s">
        <v>150</v>
      </c>
      <c r="E135" s="218" t="s">
        <v>170</v>
      </c>
      <c r="F135" s="219" t="s">
        <v>171</v>
      </c>
      <c r="G135" s="220" t="s">
        <v>153</v>
      </c>
      <c r="H135" s="221">
        <v>150</v>
      </c>
      <c r="I135" s="222"/>
      <c r="J135" s="222"/>
      <c r="K135" s="223">
        <f>ROUND(P135*H135,2)</f>
        <v>0</v>
      </c>
      <c r="L135" s="219" t="s">
        <v>154</v>
      </c>
      <c r="M135" s="34"/>
      <c r="N135" s="224" t="s">
        <v>1</v>
      </c>
      <c r="O135" s="225" t="s">
        <v>43</v>
      </c>
      <c r="P135" s="226">
        <f>I135+J135</f>
        <v>0</v>
      </c>
      <c r="Q135" s="226">
        <f>ROUND(I135*H135,2)</f>
        <v>0</v>
      </c>
      <c r="R135" s="226">
        <f>ROUND(J135*H135,2)</f>
        <v>0</v>
      </c>
      <c r="S135" s="67"/>
      <c r="T135" s="227">
        <f>S135*H135</f>
        <v>0</v>
      </c>
      <c r="U135" s="227">
        <v>0</v>
      </c>
      <c r="V135" s="227">
        <f>U135*H135</f>
        <v>0</v>
      </c>
      <c r="W135" s="227">
        <v>0</v>
      </c>
      <c r="X135" s="227">
        <f>W135*H135</f>
        <v>0</v>
      </c>
      <c r="Y135" s="228" t="s">
        <v>1</v>
      </c>
      <c r="Z135" s="31"/>
      <c r="AA135" s="31"/>
      <c r="AB135" s="31"/>
      <c r="AC135" s="31"/>
      <c r="AD135" s="31"/>
      <c r="AE135" s="31"/>
      <c r="AR135" s="229" t="s">
        <v>155</v>
      </c>
      <c r="AT135" s="229" t="s">
        <v>150</v>
      </c>
      <c r="AU135" s="229" t="s">
        <v>88</v>
      </c>
      <c r="AY135" s="13" t="s">
        <v>148</v>
      </c>
      <c r="BE135" s="111">
        <f>IF(O135="základní",K135,0)</f>
        <v>0</v>
      </c>
      <c r="BF135" s="111">
        <f>IF(O135="snížená",K135,0)</f>
        <v>0</v>
      </c>
      <c r="BG135" s="111">
        <f>IF(O135="zákl. přenesená",K135,0)</f>
        <v>0</v>
      </c>
      <c r="BH135" s="111">
        <f>IF(O135="sníž. přenesená",K135,0)</f>
        <v>0</v>
      </c>
      <c r="BI135" s="111">
        <f>IF(O135="nulová",K135,0)</f>
        <v>0</v>
      </c>
      <c r="BJ135" s="13" t="s">
        <v>88</v>
      </c>
      <c r="BK135" s="111">
        <f>ROUND(P135*H135,2)</f>
        <v>0</v>
      </c>
      <c r="BL135" s="13" t="s">
        <v>155</v>
      </c>
      <c r="BM135" s="229" t="s">
        <v>172</v>
      </c>
    </row>
    <row r="136" spans="1:65" s="2" customFormat="1" ht="11.25">
      <c r="A136" s="31"/>
      <c r="B136" s="32"/>
      <c r="C136" s="33"/>
      <c r="D136" s="230" t="s">
        <v>157</v>
      </c>
      <c r="E136" s="33"/>
      <c r="F136" s="231" t="s">
        <v>173</v>
      </c>
      <c r="G136" s="33"/>
      <c r="H136" s="33"/>
      <c r="I136" s="125"/>
      <c r="J136" s="125"/>
      <c r="K136" s="33"/>
      <c r="L136" s="33"/>
      <c r="M136" s="34"/>
      <c r="N136" s="232"/>
      <c r="O136" s="233"/>
      <c r="P136" s="67"/>
      <c r="Q136" s="67"/>
      <c r="R136" s="67"/>
      <c r="S136" s="67"/>
      <c r="T136" s="67"/>
      <c r="U136" s="67"/>
      <c r="V136" s="67"/>
      <c r="W136" s="67"/>
      <c r="X136" s="67"/>
      <c r="Y136" s="68"/>
      <c r="Z136" s="31"/>
      <c r="AA136" s="31"/>
      <c r="AB136" s="31"/>
      <c r="AC136" s="31"/>
      <c r="AD136" s="31"/>
      <c r="AE136" s="31"/>
      <c r="AT136" s="13" t="s">
        <v>157</v>
      </c>
      <c r="AU136" s="13" t="s">
        <v>88</v>
      </c>
    </row>
    <row r="137" spans="1:65" s="2" customFormat="1" ht="21.75" customHeight="1">
      <c r="A137" s="31"/>
      <c r="B137" s="32"/>
      <c r="C137" s="217" t="s">
        <v>174</v>
      </c>
      <c r="D137" s="217" t="s">
        <v>150</v>
      </c>
      <c r="E137" s="218" t="s">
        <v>175</v>
      </c>
      <c r="F137" s="219" t="s">
        <v>176</v>
      </c>
      <c r="G137" s="220" t="s">
        <v>153</v>
      </c>
      <c r="H137" s="221">
        <v>150</v>
      </c>
      <c r="I137" s="222"/>
      <c r="J137" s="222"/>
      <c r="K137" s="223">
        <f>ROUND(P137*H137,2)</f>
        <v>0</v>
      </c>
      <c r="L137" s="219" t="s">
        <v>154</v>
      </c>
      <c r="M137" s="34"/>
      <c r="N137" s="224" t="s">
        <v>1</v>
      </c>
      <c r="O137" s="225" t="s">
        <v>43</v>
      </c>
      <c r="P137" s="226">
        <f>I137+J137</f>
        <v>0</v>
      </c>
      <c r="Q137" s="226">
        <f>ROUND(I137*H137,2)</f>
        <v>0</v>
      </c>
      <c r="R137" s="226">
        <f>ROUND(J137*H137,2)</f>
        <v>0</v>
      </c>
      <c r="S137" s="67"/>
      <c r="T137" s="227">
        <f>S137*H137</f>
        <v>0</v>
      </c>
      <c r="U137" s="227">
        <v>0</v>
      </c>
      <c r="V137" s="227">
        <f>U137*H137</f>
        <v>0</v>
      </c>
      <c r="W137" s="227">
        <v>0</v>
      </c>
      <c r="X137" s="227">
        <f>W137*H137</f>
        <v>0</v>
      </c>
      <c r="Y137" s="228" t="s">
        <v>1</v>
      </c>
      <c r="Z137" s="31"/>
      <c r="AA137" s="31"/>
      <c r="AB137" s="31"/>
      <c r="AC137" s="31"/>
      <c r="AD137" s="31"/>
      <c r="AE137" s="31"/>
      <c r="AR137" s="229" t="s">
        <v>155</v>
      </c>
      <c r="AT137" s="229" t="s">
        <v>150</v>
      </c>
      <c r="AU137" s="229" t="s">
        <v>88</v>
      </c>
      <c r="AY137" s="13" t="s">
        <v>148</v>
      </c>
      <c r="BE137" s="111">
        <f>IF(O137="základní",K137,0)</f>
        <v>0</v>
      </c>
      <c r="BF137" s="111">
        <f>IF(O137="snížená",K137,0)</f>
        <v>0</v>
      </c>
      <c r="BG137" s="111">
        <f>IF(O137="zákl. přenesená",K137,0)</f>
        <v>0</v>
      </c>
      <c r="BH137" s="111">
        <f>IF(O137="sníž. přenesená",K137,0)</f>
        <v>0</v>
      </c>
      <c r="BI137" s="111">
        <f>IF(O137="nulová",K137,0)</f>
        <v>0</v>
      </c>
      <c r="BJ137" s="13" t="s">
        <v>88</v>
      </c>
      <c r="BK137" s="111">
        <f>ROUND(P137*H137,2)</f>
        <v>0</v>
      </c>
      <c r="BL137" s="13" t="s">
        <v>155</v>
      </c>
      <c r="BM137" s="229" t="s">
        <v>177</v>
      </c>
    </row>
    <row r="138" spans="1:65" s="2" customFormat="1" ht="11.25">
      <c r="A138" s="31"/>
      <c r="B138" s="32"/>
      <c r="C138" s="33"/>
      <c r="D138" s="230" t="s">
        <v>157</v>
      </c>
      <c r="E138" s="33"/>
      <c r="F138" s="231" t="s">
        <v>178</v>
      </c>
      <c r="G138" s="33"/>
      <c r="H138" s="33"/>
      <c r="I138" s="125"/>
      <c r="J138" s="125"/>
      <c r="K138" s="33"/>
      <c r="L138" s="33"/>
      <c r="M138" s="34"/>
      <c r="N138" s="232"/>
      <c r="O138" s="233"/>
      <c r="P138" s="67"/>
      <c r="Q138" s="67"/>
      <c r="R138" s="67"/>
      <c r="S138" s="67"/>
      <c r="T138" s="67"/>
      <c r="U138" s="67"/>
      <c r="V138" s="67"/>
      <c r="W138" s="67"/>
      <c r="X138" s="67"/>
      <c r="Y138" s="68"/>
      <c r="Z138" s="31"/>
      <c r="AA138" s="31"/>
      <c r="AB138" s="31"/>
      <c r="AC138" s="31"/>
      <c r="AD138" s="31"/>
      <c r="AE138" s="31"/>
      <c r="AT138" s="13" t="s">
        <v>157</v>
      </c>
      <c r="AU138" s="13" t="s">
        <v>88</v>
      </c>
    </row>
    <row r="139" spans="1:65" s="2" customFormat="1" ht="21.75" customHeight="1">
      <c r="A139" s="31"/>
      <c r="B139" s="32"/>
      <c r="C139" s="217" t="s">
        <v>179</v>
      </c>
      <c r="D139" s="217" t="s">
        <v>150</v>
      </c>
      <c r="E139" s="218" t="s">
        <v>180</v>
      </c>
      <c r="F139" s="219" t="s">
        <v>181</v>
      </c>
      <c r="G139" s="220" t="s">
        <v>153</v>
      </c>
      <c r="H139" s="221">
        <v>320</v>
      </c>
      <c r="I139" s="222"/>
      <c r="J139" s="222"/>
      <c r="K139" s="223">
        <f>ROUND(P139*H139,2)</f>
        <v>0</v>
      </c>
      <c r="L139" s="219" t="s">
        <v>154</v>
      </c>
      <c r="M139" s="34"/>
      <c r="N139" s="224" t="s">
        <v>1</v>
      </c>
      <c r="O139" s="225" t="s">
        <v>43</v>
      </c>
      <c r="P139" s="226">
        <f>I139+J139</f>
        <v>0</v>
      </c>
      <c r="Q139" s="226">
        <f>ROUND(I139*H139,2)</f>
        <v>0</v>
      </c>
      <c r="R139" s="226">
        <f>ROUND(J139*H139,2)</f>
        <v>0</v>
      </c>
      <c r="S139" s="67"/>
      <c r="T139" s="227">
        <f>S139*H139</f>
        <v>0</v>
      </c>
      <c r="U139" s="227">
        <v>0</v>
      </c>
      <c r="V139" s="227">
        <f>U139*H139</f>
        <v>0</v>
      </c>
      <c r="W139" s="227">
        <v>0</v>
      </c>
      <c r="X139" s="227">
        <f>W139*H139</f>
        <v>0</v>
      </c>
      <c r="Y139" s="228" t="s">
        <v>1</v>
      </c>
      <c r="Z139" s="31"/>
      <c r="AA139" s="31"/>
      <c r="AB139" s="31"/>
      <c r="AC139" s="31"/>
      <c r="AD139" s="31"/>
      <c r="AE139" s="31"/>
      <c r="AR139" s="229" t="s">
        <v>155</v>
      </c>
      <c r="AT139" s="229" t="s">
        <v>150</v>
      </c>
      <c r="AU139" s="229" t="s">
        <v>88</v>
      </c>
      <c r="AY139" s="13" t="s">
        <v>148</v>
      </c>
      <c r="BE139" s="111">
        <f>IF(O139="základní",K139,0)</f>
        <v>0</v>
      </c>
      <c r="BF139" s="111">
        <f>IF(O139="snížená",K139,0)</f>
        <v>0</v>
      </c>
      <c r="BG139" s="111">
        <f>IF(O139="zákl. přenesená",K139,0)</f>
        <v>0</v>
      </c>
      <c r="BH139" s="111">
        <f>IF(O139="sníž. přenesená",K139,0)</f>
        <v>0</v>
      </c>
      <c r="BI139" s="111">
        <f>IF(O139="nulová",K139,0)</f>
        <v>0</v>
      </c>
      <c r="BJ139" s="13" t="s">
        <v>88</v>
      </c>
      <c r="BK139" s="111">
        <f>ROUND(P139*H139,2)</f>
        <v>0</v>
      </c>
      <c r="BL139" s="13" t="s">
        <v>155</v>
      </c>
      <c r="BM139" s="229" t="s">
        <v>182</v>
      </c>
    </row>
    <row r="140" spans="1:65" s="2" customFormat="1" ht="11.25">
      <c r="A140" s="31"/>
      <c r="B140" s="32"/>
      <c r="C140" s="33"/>
      <c r="D140" s="230" t="s">
        <v>157</v>
      </c>
      <c r="E140" s="33"/>
      <c r="F140" s="231" t="s">
        <v>183</v>
      </c>
      <c r="G140" s="33"/>
      <c r="H140" s="33"/>
      <c r="I140" s="125"/>
      <c r="J140" s="125"/>
      <c r="K140" s="33"/>
      <c r="L140" s="33"/>
      <c r="M140" s="34"/>
      <c r="N140" s="232"/>
      <c r="O140" s="233"/>
      <c r="P140" s="67"/>
      <c r="Q140" s="67"/>
      <c r="R140" s="67"/>
      <c r="S140" s="67"/>
      <c r="T140" s="67"/>
      <c r="U140" s="67"/>
      <c r="V140" s="67"/>
      <c r="W140" s="67"/>
      <c r="X140" s="67"/>
      <c r="Y140" s="68"/>
      <c r="Z140" s="31"/>
      <c r="AA140" s="31"/>
      <c r="AB140" s="31"/>
      <c r="AC140" s="31"/>
      <c r="AD140" s="31"/>
      <c r="AE140" s="31"/>
      <c r="AT140" s="13" t="s">
        <v>157</v>
      </c>
      <c r="AU140" s="13" t="s">
        <v>88</v>
      </c>
    </row>
    <row r="141" spans="1:65" s="2" customFormat="1" ht="21.75" customHeight="1">
      <c r="A141" s="31"/>
      <c r="B141" s="32"/>
      <c r="C141" s="217" t="s">
        <v>184</v>
      </c>
      <c r="D141" s="217" t="s">
        <v>150</v>
      </c>
      <c r="E141" s="218" t="s">
        <v>185</v>
      </c>
      <c r="F141" s="219" t="s">
        <v>186</v>
      </c>
      <c r="G141" s="220" t="s">
        <v>153</v>
      </c>
      <c r="H141" s="221">
        <v>120</v>
      </c>
      <c r="I141" s="222"/>
      <c r="J141" s="222"/>
      <c r="K141" s="223">
        <f>ROUND(P141*H141,2)</f>
        <v>0</v>
      </c>
      <c r="L141" s="219" t="s">
        <v>154</v>
      </c>
      <c r="M141" s="34"/>
      <c r="N141" s="224" t="s">
        <v>1</v>
      </c>
      <c r="O141" s="225" t="s">
        <v>43</v>
      </c>
      <c r="P141" s="226">
        <f>I141+J141</f>
        <v>0</v>
      </c>
      <c r="Q141" s="226">
        <f>ROUND(I141*H141,2)</f>
        <v>0</v>
      </c>
      <c r="R141" s="226">
        <f>ROUND(J141*H141,2)</f>
        <v>0</v>
      </c>
      <c r="S141" s="67"/>
      <c r="T141" s="227">
        <f>S141*H141</f>
        <v>0</v>
      </c>
      <c r="U141" s="227">
        <v>0</v>
      </c>
      <c r="V141" s="227">
        <f>U141*H141</f>
        <v>0</v>
      </c>
      <c r="W141" s="227">
        <v>0</v>
      </c>
      <c r="X141" s="227">
        <f>W141*H141</f>
        <v>0</v>
      </c>
      <c r="Y141" s="228" t="s">
        <v>1</v>
      </c>
      <c r="Z141" s="31"/>
      <c r="AA141" s="31"/>
      <c r="AB141" s="31"/>
      <c r="AC141" s="31"/>
      <c r="AD141" s="31"/>
      <c r="AE141" s="31"/>
      <c r="AR141" s="229" t="s">
        <v>155</v>
      </c>
      <c r="AT141" s="229" t="s">
        <v>150</v>
      </c>
      <c r="AU141" s="229" t="s">
        <v>88</v>
      </c>
      <c r="AY141" s="13" t="s">
        <v>148</v>
      </c>
      <c r="BE141" s="111">
        <f>IF(O141="základní",K141,0)</f>
        <v>0</v>
      </c>
      <c r="BF141" s="111">
        <f>IF(O141="snížená",K141,0)</f>
        <v>0</v>
      </c>
      <c r="BG141" s="111">
        <f>IF(O141="zákl. přenesená",K141,0)</f>
        <v>0</v>
      </c>
      <c r="BH141" s="111">
        <f>IF(O141="sníž. přenesená",K141,0)</f>
        <v>0</v>
      </c>
      <c r="BI141" s="111">
        <f>IF(O141="nulová",K141,0)</f>
        <v>0</v>
      </c>
      <c r="BJ141" s="13" t="s">
        <v>88</v>
      </c>
      <c r="BK141" s="111">
        <f>ROUND(P141*H141,2)</f>
        <v>0</v>
      </c>
      <c r="BL141" s="13" t="s">
        <v>155</v>
      </c>
      <c r="BM141" s="229" t="s">
        <v>187</v>
      </c>
    </row>
    <row r="142" spans="1:65" s="2" customFormat="1" ht="11.25">
      <c r="A142" s="31"/>
      <c r="B142" s="32"/>
      <c r="C142" s="33"/>
      <c r="D142" s="230" t="s">
        <v>157</v>
      </c>
      <c r="E142" s="33"/>
      <c r="F142" s="231" t="s">
        <v>188</v>
      </c>
      <c r="G142" s="33"/>
      <c r="H142" s="33"/>
      <c r="I142" s="125"/>
      <c r="J142" s="125"/>
      <c r="K142" s="33"/>
      <c r="L142" s="33"/>
      <c r="M142" s="34"/>
      <c r="N142" s="232"/>
      <c r="O142" s="233"/>
      <c r="P142" s="67"/>
      <c r="Q142" s="67"/>
      <c r="R142" s="67"/>
      <c r="S142" s="67"/>
      <c r="T142" s="67"/>
      <c r="U142" s="67"/>
      <c r="V142" s="67"/>
      <c r="W142" s="67"/>
      <c r="X142" s="67"/>
      <c r="Y142" s="68"/>
      <c r="Z142" s="31"/>
      <c r="AA142" s="31"/>
      <c r="AB142" s="31"/>
      <c r="AC142" s="31"/>
      <c r="AD142" s="31"/>
      <c r="AE142" s="31"/>
      <c r="AT142" s="13" t="s">
        <v>157</v>
      </c>
      <c r="AU142" s="13" t="s">
        <v>88</v>
      </c>
    </row>
    <row r="143" spans="1:65" s="2" customFormat="1" ht="21.75" customHeight="1">
      <c r="A143" s="31"/>
      <c r="B143" s="32"/>
      <c r="C143" s="217" t="s">
        <v>189</v>
      </c>
      <c r="D143" s="217" t="s">
        <v>150</v>
      </c>
      <c r="E143" s="218" t="s">
        <v>190</v>
      </c>
      <c r="F143" s="219" t="s">
        <v>191</v>
      </c>
      <c r="G143" s="220" t="s">
        <v>153</v>
      </c>
      <c r="H143" s="221">
        <v>120</v>
      </c>
      <c r="I143" s="222"/>
      <c r="J143" s="222"/>
      <c r="K143" s="223">
        <f>ROUND(P143*H143,2)</f>
        <v>0</v>
      </c>
      <c r="L143" s="219" t="s">
        <v>154</v>
      </c>
      <c r="M143" s="34"/>
      <c r="N143" s="224" t="s">
        <v>1</v>
      </c>
      <c r="O143" s="225" t="s">
        <v>43</v>
      </c>
      <c r="P143" s="226">
        <f>I143+J143</f>
        <v>0</v>
      </c>
      <c r="Q143" s="226">
        <f>ROUND(I143*H143,2)</f>
        <v>0</v>
      </c>
      <c r="R143" s="226">
        <f>ROUND(J143*H143,2)</f>
        <v>0</v>
      </c>
      <c r="S143" s="67"/>
      <c r="T143" s="227">
        <f>S143*H143</f>
        <v>0</v>
      </c>
      <c r="U143" s="227">
        <v>0</v>
      </c>
      <c r="V143" s="227">
        <f>U143*H143</f>
        <v>0</v>
      </c>
      <c r="W143" s="227">
        <v>0</v>
      </c>
      <c r="X143" s="227">
        <f>W143*H143</f>
        <v>0</v>
      </c>
      <c r="Y143" s="228" t="s">
        <v>1</v>
      </c>
      <c r="Z143" s="31"/>
      <c r="AA143" s="31"/>
      <c r="AB143" s="31"/>
      <c r="AC143" s="31"/>
      <c r="AD143" s="31"/>
      <c r="AE143" s="31"/>
      <c r="AR143" s="229" t="s">
        <v>155</v>
      </c>
      <c r="AT143" s="229" t="s">
        <v>150</v>
      </c>
      <c r="AU143" s="229" t="s">
        <v>88</v>
      </c>
      <c r="AY143" s="13" t="s">
        <v>148</v>
      </c>
      <c r="BE143" s="111">
        <f>IF(O143="základní",K143,0)</f>
        <v>0</v>
      </c>
      <c r="BF143" s="111">
        <f>IF(O143="snížená",K143,0)</f>
        <v>0</v>
      </c>
      <c r="BG143" s="111">
        <f>IF(O143="zákl. přenesená",K143,0)</f>
        <v>0</v>
      </c>
      <c r="BH143" s="111">
        <f>IF(O143="sníž. přenesená",K143,0)</f>
        <v>0</v>
      </c>
      <c r="BI143" s="111">
        <f>IF(O143="nulová",K143,0)</f>
        <v>0</v>
      </c>
      <c r="BJ143" s="13" t="s">
        <v>88</v>
      </c>
      <c r="BK143" s="111">
        <f>ROUND(P143*H143,2)</f>
        <v>0</v>
      </c>
      <c r="BL143" s="13" t="s">
        <v>155</v>
      </c>
      <c r="BM143" s="229" t="s">
        <v>192</v>
      </c>
    </row>
    <row r="144" spans="1:65" s="2" customFormat="1" ht="11.25">
      <c r="A144" s="31"/>
      <c r="B144" s="32"/>
      <c r="C144" s="33"/>
      <c r="D144" s="230" t="s">
        <v>157</v>
      </c>
      <c r="E144" s="33"/>
      <c r="F144" s="231" t="s">
        <v>193</v>
      </c>
      <c r="G144" s="33"/>
      <c r="H144" s="33"/>
      <c r="I144" s="125"/>
      <c r="J144" s="125"/>
      <c r="K144" s="33"/>
      <c r="L144" s="33"/>
      <c r="M144" s="34"/>
      <c r="N144" s="232"/>
      <c r="O144" s="233"/>
      <c r="P144" s="67"/>
      <c r="Q144" s="67"/>
      <c r="R144" s="67"/>
      <c r="S144" s="67"/>
      <c r="T144" s="67"/>
      <c r="U144" s="67"/>
      <c r="V144" s="67"/>
      <c r="W144" s="67"/>
      <c r="X144" s="67"/>
      <c r="Y144" s="68"/>
      <c r="Z144" s="31"/>
      <c r="AA144" s="31"/>
      <c r="AB144" s="31"/>
      <c r="AC144" s="31"/>
      <c r="AD144" s="31"/>
      <c r="AE144" s="31"/>
      <c r="AT144" s="13" t="s">
        <v>157</v>
      </c>
      <c r="AU144" s="13" t="s">
        <v>88</v>
      </c>
    </row>
    <row r="145" spans="1:65" s="2" customFormat="1" ht="21.75" customHeight="1">
      <c r="A145" s="31"/>
      <c r="B145" s="32"/>
      <c r="C145" s="217" t="s">
        <v>88</v>
      </c>
      <c r="D145" s="217" t="s">
        <v>150</v>
      </c>
      <c r="E145" s="218" t="s">
        <v>194</v>
      </c>
      <c r="F145" s="219" t="s">
        <v>195</v>
      </c>
      <c r="G145" s="220" t="s">
        <v>153</v>
      </c>
      <c r="H145" s="221">
        <v>1</v>
      </c>
      <c r="I145" s="222"/>
      <c r="J145" s="222"/>
      <c r="K145" s="223">
        <f>ROUND(P145*H145,2)</f>
        <v>0</v>
      </c>
      <c r="L145" s="219" t="s">
        <v>154</v>
      </c>
      <c r="M145" s="34"/>
      <c r="N145" s="224" t="s">
        <v>1</v>
      </c>
      <c r="O145" s="225" t="s">
        <v>43</v>
      </c>
      <c r="P145" s="226">
        <f>I145+J145</f>
        <v>0</v>
      </c>
      <c r="Q145" s="226">
        <f>ROUND(I145*H145,2)</f>
        <v>0</v>
      </c>
      <c r="R145" s="226">
        <f>ROUND(J145*H145,2)</f>
        <v>0</v>
      </c>
      <c r="S145" s="67"/>
      <c r="T145" s="227">
        <f>S145*H145</f>
        <v>0</v>
      </c>
      <c r="U145" s="227">
        <v>0</v>
      </c>
      <c r="V145" s="227">
        <f>U145*H145</f>
        <v>0</v>
      </c>
      <c r="W145" s="227">
        <v>0</v>
      </c>
      <c r="X145" s="227">
        <f>W145*H145</f>
        <v>0</v>
      </c>
      <c r="Y145" s="228" t="s">
        <v>1</v>
      </c>
      <c r="Z145" s="31"/>
      <c r="AA145" s="31"/>
      <c r="AB145" s="31"/>
      <c r="AC145" s="31"/>
      <c r="AD145" s="31"/>
      <c r="AE145" s="31"/>
      <c r="AR145" s="229" t="s">
        <v>155</v>
      </c>
      <c r="AT145" s="229" t="s">
        <v>150</v>
      </c>
      <c r="AU145" s="229" t="s">
        <v>88</v>
      </c>
      <c r="AY145" s="13" t="s">
        <v>148</v>
      </c>
      <c r="BE145" s="111">
        <f>IF(O145="základní",K145,0)</f>
        <v>0</v>
      </c>
      <c r="BF145" s="111">
        <f>IF(O145="snížená",K145,0)</f>
        <v>0</v>
      </c>
      <c r="BG145" s="111">
        <f>IF(O145="zákl. přenesená",K145,0)</f>
        <v>0</v>
      </c>
      <c r="BH145" s="111">
        <f>IF(O145="sníž. přenesená",K145,0)</f>
        <v>0</v>
      </c>
      <c r="BI145" s="111">
        <f>IF(O145="nulová",K145,0)</f>
        <v>0</v>
      </c>
      <c r="BJ145" s="13" t="s">
        <v>88</v>
      </c>
      <c r="BK145" s="111">
        <f>ROUND(P145*H145,2)</f>
        <v>0</v>
      </c>
      <c r="BL145" s="13" t="s">
        <v>155</v>
      </c>
      <c r="BM145" s="229" t="s">
        <v>196</v>
      </c>
    </row>
    <row r="146" spans="1:65" s="2" customFormat="1" ht="78">
      <c r="A146" s="31"/>
      <c r="B146" s="32"/>
      <c r="C146" s="33"/>
      <c r="D146" s="230" t="s">
        <v>157</v>
      </c>
      <c r="E146" s="33"/>
      <c r="F146" s="231" t="s">
        <v>197</v>
      </c>
      <c r="G146" s="33"/>
      <c r="H146" s="33"/>
      <c r="I146" s="125"/>
      <c r="J146" s="125"/>
      <c r="K146" s="33"/>
      <c r="L146" s="33"/>
      <c r="M146" s="34"/>
      <c r="N146" s="232"/>
      <c r="O146" s="233"/>
      <c r="P146" s="67"/>
      <c r="Q146" s="67"/>
      <c r="R146" s="67"/>
      <c r="S146" s="67"/>
      <c r="T146" s="67"/>
      <c r="U146" s="67"/>
      <c r="V146" s="67"/>
      <c r="W146" s="67"/>
      <c r="X146" s="67"/>
      <c r="Y146" s="68"/>
      <c r="Z146" s="31"/>
      <c r="AA146" s="31"/>
      <c r="AB146" s="31"/>
      <c r="AC146" s="31"/>
      <c r="AD146" s="31"/>
      <c r="AE146" s="31"/>
      <c r="AT146" s="13" t="s">
        <v>157</v>
      </c>
      <c r="AU146" s="13" t="s">
        <v>88</v>
      </c>
    </row>
    <row r="147" spans="1:65" s="2" customFormat="1" ht="21.75" customHeight="1">
      <c r="A147" s="31"/>
      <c r="B147" s="32"/>
      <c r="C147" s="217" t="s">
        <v>90</v>
      </c>
      <c r="D147" s="217" t="s">
        <v>150</v>
      </c>
      <c r="E147" s="218" t="s">
        <v>198</v>
      </c>
      <c r="F147" s="219" t="s">
        <v>199</v>
      </c>
      <c r="G147" s="220" t="s">
        <v>153</v>
      </c>
      <c r="H147" s="221">
        <v>1</v>
      </c>
      <c r="I147" s="222"/>
      <c r="J147" s="222"/>
      <c r="K147" s="223">
        <f>ROUND(P147*H147,2)</f>
        <v>0</v>
      </c>
      <c r="L147" s="219" t="s">
        <v>154</v>
      </c>
      <c r="M147" s="34"/>
      <c r="N147" s="224" t="s">
        <v>1</v>
      </c>
      <c r="O147" s="225" t="s">
        <v>43</v>
      </c>
      <c r="P147" s="226">
        <f>I147+J147</f>
        <v>0</v>
      </c>
      <c r="Q147" s="226">
        <f>ROUND(I147*H147,2)</f>
        <v>0</v>
      </c>
      <c r="R147" s="226">
        <f>ROUND(J147*H147,2)</f>
        <v>0</v>
      </c>
      <c r="S147" s="67"/>
      <c r="T147" s="227">
        <f>S147*H147</f>
        <v>0</v>
      </c>
      <c r="U147" s="227">
        <v>0</v>
      </c>
      <c r="V147" s="227">
        <f>U147*H147</f>
        <v>0</v>
      </c>
      <c r="W147" s="227">
        <v>0</v>
      </c>
      <c r="X147" s="227">
        <f>W147*H147</f>
        <v>0</v>
      </c>
      <c r="Y147" s="228" t="s">
        <v>1</v>
      </c>
      <c r="Z147" s="31"/>
      <c r="AA147" s="31"/>
      <c r="AB147" s="31"/>
      <c r="AC147" s="31"/>
      <c r="AD147" s="31"/>
      <c r="AE147" s="31"/>
      <c r="AR147" s="229" t="s">
        <v>155</v>
      </c>
      <c r="AT147" s="229" t="s">
        <v>150</v>
      </c>
      <c r="AU147" s="229" t="s">
        <v>88</v>
      </c>
      <c r="AY147" s="13" t="s">
        <v>148</v>
      </c>
      <c r="BE147" s="111">
        <f>IF(O147="základní",K147,0)</f>
        <v>0</v>
      </c>
      <c r="BF147" s="111">
        <f>IF(O147="snížená",K147,0)</f>
        <v>0</v>
      </c>
      <c r="BG147" s="111">
        <f>IF(O147="zákl. přenesená",K147,0)</f>
        <v>0</v>
      </c>
      <c r="BH147" s="111">
        <f>IF(O147="sníž. přenesená",K147,0)</f>
        <v>0</v>
      </c>
      <c r="BI147" s="111">
        <f>IF(O147="nulová",K147,0)</f>
        <v>0</v>
      </c>
      <c r="BJ147" s="13" t="s">
        <v>88</v>
      </c>
      <c r="BK147" s="111">
        <f>ROUND(P147*H147,2)</f>
        <v>0</v>
      </c>
      <c r="BL147" s="13" t="s">
        <v>155</v>
      </c>
      <c r="BM147" s="229" t="s">
        <v>200</v>
      </c>
    </row>
    <row r="148" spans="1:65" s="2" customFormat="1" ht="78">
      <c r="A148" s="31"/>
      <c r="B148" s="32"/>
      <c r="C148" s="33"/>
      <c r="D148" s="230" t="s">
        <v>157</v>
      </c>
      <c r="E148" s="33"/>
      <c r="F148" s="231" t="s">
        <v>201</v>
      </c>
      <c r="G148" s="33"/>
      <c r="H148" s="33"/>
      <c r="I148" s="125"/>
      <c r="J148" s="125"/>
      <c r="K148" s="33"/>
      <c r="L148" s="33"/>
      <c r="M148" s="34"/>
      <c r="N148" s="232"/>
      <c r="O148" s="233"/>
      <c r="P148" s="67"/>
      <c r="Q148" s="67"/>
      <c r="R148" s="67"/>
      <c r="S148" s="67"/>
      <c r="T148" s="67"/>
      <c r="U148" s="67"/>
      <c r="V148" s="67"/>
      <c r="W148" s="67"/>
      <c r="X148" s="67"/>
      <c r="Y148" s="68"/>
      <c r="Z148" s="31"/>
      <c r="AA148" s="31"/>
      <c r="AB148" s="31"/>
      <c r="AC148" s="31"/>
      <c r="AD148" s="31"/>
      <c r="AE148" s="31"/>
      <c r="AT148" s="13" t="s">
        <v>157</v>
      </c>
      <c r="AU148" s="13" t="s">
        <v>88</v>
      </c>
    </row>
    <row r="149" spans="1:65" s="2" customFormat="1" ht="21.75" customHeight="1">
      <c r="A149" s="31"/>
      <c r="B149" s="32"/>
      <c r="C149" s="217" t="s">
        <v>202</v>
      </c>
      <c r="D149" s="217" t="s">
        <v>150</v>
      </c>
      <c r="E149" s="218" t="s">
        <v>203</v>
      </c>
      <c r="F149" s="219" t="s">
        <v>204</v>
      </c>
      <c r="G149" s="220" t="s">
        <v>153</v>
      </c>
      <c r="H149" s="221">
        <v>1</v>
      </c>
      <c r="I149" s="222"/>
      <c r="J149" s="222"/>
      <c r="K149" s="223">
        <f>ROUND(P149*H149,2)</f>
        <v>0</v>
      </c>
      <c r="L149" s="219" t="s">
        <v>154</v>
      </c>
      <c r="M149" s="34"/>
      <c r="N149" s="224" t="s">
        <v>1</v>
      </c>
      <c r="O149" s="225" t="s">
        <v>43</v>
      </c>
      <c r="P149" s="226">
        <f>I149+J149</f>
        <v>0</v>
      </c>
      <c r="Q149" s="226">
        <f>ROUND(I149*H149,2)</f>
        <v>0</v>
      </c>
      <c r="R149" s="226">
        <f>ROUND(J149*H149,2)</f>
        <v>0</v>
      </c>
      <c r="S149" s="67"/>
      <c r="T149" s="227">
        <f>S149*H149</f>
        <v>0</v>
      </c>
      <c r="U149" s="227">
        <v>0</v>
      </c>
      <c r="V149" s="227">
        <f>U149*H149</f>
        <v>0</v>
      </c>
      <c r="W149" s="227">
        <v>0</v>
      </c>
      <c r="X149" s="227">
        <f>W149*H149</f>
        <v>0</v>
      </c>
      <c r="Y149" s="228" t="s">
        <v>1</v>
      </c>
      <c r="Z149" s="31"/>
      <c r="AA149" s="31"/>
      <c r="AB149" s="31"/>
      <c r="AC149" s="31"/>
      <c r="AD149" s="31"/>
      <c r="AE149" s="31"/>
      <c r="AR149" s="229" t="s">
        <v>155</v>
      </c>
      <c r="AT149" s="229" t="s">
        <v>150</v>
      </c>
      <c r="AU149" s="229" t="s">
        <v>88</v>
      </c>
      <c r="AY149" s="13" t="s">
        <v>148</v>
      </c>
      <c r="BE149" s="111">
        <f>IF(O149="základní",K149,0)</f>
        <v>0</v>
      </c>
      <c r="BF149" s="111">
        <f>IF(O149="snížená",K149,0)</f>
        <v>0</v>
      </c>
      <c r="BG149" s="111">
        <f>IF(O149="zákl. přenesená",K149,0)</f>
        <v>0</v>
      </c>
      <c r="BH149" s="111">
        <f>IF(O149="sníž. přenesená",K149,0)</f>
        <v>0</v>
      </c>
      <c r="BI149" s="111">
        <f>IF(O149="nulová",K149,0)</f>
        <v>0</v>
      </c>
      <c r="BJ149" s="13" t="s">
        <v>88</v>
      </c>
      <c r="BK149" s="111">
        <f>ROUND(P149*H149,2)</f>
        <v>0</v>
      </c>
      <c r="BL149" s="13" t="s">
        <v>155</v>
      </c>
      <c r="BM149" s="229" t="s">
        <v>205</v>
      </c>
    </row>
    <row r="150" spans="1:65" s="2" customFormat="1" ht="78">
      <c r="A150" s="31"/>
      <c r="B150" s="32"/>
      <c r="C150" s="33"/>
      <c r="D150" s="230" t="s">
        <v>157</v>
      </c>
      <c r="E150" s="33"/>
      <c r="F150" s="231" t="s">
        <v>206</v>
      </c>
      <c r="G150" s="33"/>
      <c r="H150" s="33"/>
      <c r="I150" s="125"/>
      <c r="J150" s="125"/>
      <c r="K150" s="33"/>
      <c r="L150" s="33"/>
      <c r="M150" s="34"/>
      <c r="N150" s="232"/>
      <c r="O150" s="233"/>
      <c r="P150" s="67"/>
      <c r="Q150" s="67"/>
      <c r="R150" s="67"/>
      <c r="S150" s="67"/>
      <c r="T150" s="67"/>
      <c r="U150" s="67"/>
      <c r="V150" s="67"/>
      <c r="W150" s="67"/>
      <c r="X150" s="67"/>
      <c r="Y150" s="68"/>
      <c r="Z150" s="31"/>
      <c r="AA150" s="31"/>
      <c r="AB150" s="31"/>
      <c r="AC150" s="31"/>
      <c r="AD150" s="31"/>
      <c r="AE150" s="31"/>
      <c r="AT150" s="13" t="s">
        <v>157</v>
      </c>
      <c r="AU150" s="13" t="s">
        <v>88</v>
      </c>
    </row>
    <row r="151" spans="1:65" s="2" customFormat="1" ht="21.75" customHeight="1">
      <c r="A151" s="31"/>
      <c r="B151" s="32"/>
      <c r="C151" s="217" t="s">
        <v>147</v>
      </c>
      <c r="D151" s="217" t="s">
        <v>150</v>
      </c>
      <c r="E151" s="218" t="s">
        <v>207</v>
      </c>
      <c r="F151" s="219" t="s">
        <v>208</v>
      </c>
      <c r="G151" s="220" t="s">
        <v>153</v>
      </c>
      <c r="H151" s="221">
        <v>19</v>
      </c>
      <c r="I151" s="222"/>
      <c r="J151" s="222"/>
      <c r="K151" s="223">
        <f>ROUND(P151*H151,2)</f>
        <v>0</v>
      </c>
      <c r="L151" s="219" t="s">
        <v>154</v>
      </c>
      <c r="M151" s="34"/>
      <c r="N151" s="224" t="s">
        <v>1</v>
      </c>
      <c r="O151" s="225" t="s">
        <v>43</v>
      </c>
      <c r="P151" s="226">
        <f>I151+J151</f>
        <v>0</v>
      </c>
      <c r="Q151" s="226">
        <f>ROUND(I151*H151,2)</f>
        <v>0</v>
      </c>
      <c r="R151" s="226">
        <f>ROUND(J151*H151,2)</f>
        <v>0</v>
      </c>
      <c r="S151" s="67"/>
      <c r="T151" s="227">
        <f>S151*H151</f>
        <v>0</v>
      </c>
      <c r="U151" s="227">
        <v>0</v>
      </c>
      <c r="V151" s="227">
        <f>U151*H151</f>
        <v>0</v>
      </c>
      <c r="W151" s="227">
        <v>0</v>
      </c>
      <c r="X151" s="227">
        <f>W151*H151</f>
        <v>0</v>
      </c>
      <c r="Y151" s="228" t="s">
        <v>1</v>
      </c>
      <c r="Z151" s="31"/>
      <c r="AA151" s="31"/>
      <c r="AB151" s="31"/>
      <c r="AC151" s="31"/>
      <c r="AD151" s="31"/>
      <c r="AE151" s="31"/>
      <c r="AR151" s="229" t="s">
        <v>155</v>
      </c>
      <c r="AT151" s="229" t="s">
        <v>150</v>
      </c>
      <c r="AU151" s="229" t="s">
        <v>88</v>
      </c>
      <c r="AY151" s="13" t="s">
        <v>148</v>
      </c>
      <c r="BE151" s="111">
        <f>IF(O151="základní",K151,0)</f>
        <v>0</v>
      </c>
      <c r="BF151" s="111">
        <f>IF(O151="snížená",K151,0)</f>
        <v>0</v>
      </c>
      <c r="BG151" s="111">
        <f>IF(O151="zákl. přenesená",K151,0)</f>
        <v>0</v>
      </c>
      <c r="BH151" s="111">
        <f>IF(O151="sníž. přenesená",K151,0)</f>
        <v>0</v>
      </c>
      <c r="BI151" s="111">
        <f>IF(O151="nulová",K151,0)</f>
        <v>0</v>
      </c>
      <c r="BJ151" s="13" t="s">
        <v>88</v>
      </c>
      <c r="BK151" s="111">
        <f>ROUND(P151*H151,2)</f>
        <v>0</v>
      </c>
      <c r="BL151" s="13" t="s">
        <v>155</v>
      </c>
      <c r="BM151" s="229" t="s">
        <v>209</v>
      </c>
    </row>
    <row r="152" spans="1:65" s="2" customFormat="1" ht="39">
      <c r="A152" s="31"/>
      <c r="B152" s="32"/>
      <c r="C152" s="33"/>
      <c r="D152" s="230" t="s">
        <v>157</v>
      </c>
      <c r="E152" s="33"/>
      <c r="F152" s="231" t="s">
        <v>210</v>
      </c>
      <c r="G152" s="33"/>
      <c r="H152" s="33"/>
      <c r="I152" s="125"/>
      <c r="J152" s="125"/>
      <c r="K152" s="33"/>
      <c r="L152" s="33"/>
      <c r="M152" s="34"/>
      <c r="N152" s="232"/>
      <c r="O152" s="233"/>
      <c r="P152" s="67"/>
      <c r="Q152" s="67"/>
      <c r="R152" s="67"/>
      <c r="S152" s="67"/>
      <c r="T152" s="67"/>
      <c r="U152" s="67"/>
      <c r="V152" s="67"/>
      <c r="W152" s="67"/>
      <c r="X152" s="67"/>
      <c r="Y152" s="68"/>
      <c r="Z152" s="31"/>
      <c r="AA152" s="31"/>
      <c r="AB152" s="31"/>
      <c r="AC152" s="31"/>
      <c r="AD152" s="31"/>
      <c r="AE152" s="31"/>
      <c r="AT152" s="13" t="s">
        <v>157</v>
      </c>
      <c r="AU152" s="13" t="s">
        <v>88</v>
      </c>
    </row>
    <row r="153" spans="1:65" s="2" customFormat="1" ht="21.75" customHeight="1">
      <c r="A153" s="31"/>
      <c r="B153" s="32"/>
      <c r="C153" s="217" t="s">
        <v>211</v>
      </c>
      <c r="D153" s="217" t="s">
        <v>150</v>
      </c>
      <c r="E153" s="218" t="s">
        <v>212</v>
      </c>
      <c r="F153" s="219" t="s">
        <v>213</v>
      </c>
      <c r="G153" s="220" t="s">
        <v>153</v>
      </c>
      <c r="H153" s="221">
        <v>8</v>
      </c>
      <c r="I153" s="222"/>
      <c r="J153" s="222"/>
      <c r="K153" s="223">
        <f>ROUND(P153*H153,2)</f>
        <v>0</v>
      </c>
      <c r="L153" s="219" t="s">
        <v>154</v>
      </c>
      <c r="M153" s="34"/>
      <c r="N153" s="224" t="s">
        <v>1</v>
      </c>
      <c r="O153" s="225" t="s">
        <v>43</v>
      </c>
      <c r="P153" s="226">
        <f>I153+J153</f>
        <v>0</v>
      </c>
      <c r="Q153" s="226">
        <f>ROUND(I153*H153,2)</f>
        <v>0</v>
      </c>
      <c r="R153" s="226">
        <f>ROUND(J153*H153,2)</f>
        <v>0</v>
      </c>
      <c r="S153" s="67"/>
      <c r="T153" s="227">
        <f>S153*H153</f>
        <v>0</v>
      </c>
      <c r="U153" s="227">
        <v>0</v>
      </c>
      <c r="V153" s="227">
        <f>U153*H153</f>
        <v>0</v>
      </c>
      <c r="W153" s="227">
        <v>0</v>
      </c>
      <c r="X153" s="227">
        <f>W153*H153</f>
        <v>0</v>
      </c>
      <c r="Y153" s="228" t="s">
        <v>1</v>
      </c>
      <c r="Z153" s="31"/>
      <c r="AA153" s="31"/>
      <c r="AB153" s="31"/>
      <c r="AC153" s="31"/>
      <c r="AD153" s="31"/>
      <c r="AE153" s="31"/>
      <c r="AR153" s="229" t="s">
        <v>155</v>
      </c>
      <c r="AT153" s="229" t="s">
        <v>150</v>
      </c>
      <c r="AU153" s="229" t="s">
        <v>88</v>
      </c>
      <c r="AY153" s="13" t="s">
        <v>148</v>
      </c>
      <c r="BE153" s="111">
        <f>IF(O153="základní",K153,0)</f>
        <v>0</v>
      </c>
      <c r="BF153" s="111">
        <f>IF(O153="snížená",K153,0)</f>
        <v>0</v>
      </c>
      <c r="BG153" s="111">
        <f>IF(O153="zákl. přenesená",K153,0)</f>
        <v>0</v>
      </c>
      <c r="BH153" s="111">
        <f>IF(O153="sníž. přenesená",K153,0)</f>
        <v>0</v>
      </c>
      <c r="BI153" s="111">
        <f>IF(O153="nulová",K153,0)</f>
        <v>0</v>
      </c>
      <c r="BJ153" s="13" t="s">
        <v>88</v>
      </c>
      <c r="BK153" s="111">
        <f>ROUND(P153*H153,2)</f>
        <v>0</v>
      </c>
      <c r="BL153" s="13" t="s">
        <v>155</v>
      </c>
      <c r="BM153" s="229" t="s">
        <v>214</v>
      </c>
    </row>
    <row r="154" spans="1:65" s="2" customFormat="1" ht="29.25">
      <c r="A154" s="31"/>
      <c r="B154" s="32"/>
      <c r="C154" s="33"/>
      <c r="D154" s="230" t="s">
        <v>157</v>
      </c>
      <c r="E154" s="33"/>
      <c r="F154" s="231" t="s">
        <v>215</v>
      </c>
      <c r="G154" s="33"/>
      <c r="H154" s="33"/>
      <c r="I154" s="125"/>
      <c r="J154" s="125"/>
      <c r="K154" s="33"/>
      <c r="L154" s="33"/>
      <c r="M154" s="34"/>
      <c r="N154" s="232"/>
      <c r="O154" s="233"/>
      <c r="P154" s="67"/>
      <c r="Q154" s="67"/>
      <c r="R154" s="67"/>
      <c r="S154" s="67"/>
      <c r="T154" s="67"/>
      <c r="U154" s="67"/>
      <c r="V154" s="67"/>
      <c r="W154" s="67"/>
      <c r="X154" s="67"/>
      <c r="Y154" s="68"/>
      <c r="Z154" s="31"/>
      <c r="AA154" s="31"/>
      <c r="AB154" s="31"/>
      <c r="AC154" s="31"/>
      <c r="AD154" s="31"/>
      <c r="AE154" s="31"/>
      <c r="AT154" s="13" t="s">
        <v>157</v>
      </c>
      <c r="AU154" s="13" t="s">
        <v>88</v>
      </c>
    </row>
    <row r="155" spans="1:65" s="2" customFormat="1" ht="21.75" customHeight="1">
      <c r="A155" s="31"/>
      <c r="B155" s="32"/>
      <c r="C155" s="217" t="s">
        <v>216</v>
      </c>
      <c r="D155" s="217" t="s">
        <v>150</v>
      </c>
      <c r="E155" s="218" t="s">
        <v>217</v>
      </c>
      <c r="F155" s="219" t="s">
        <v>218</v>
      </c>
      <c r="G155" s="220" t="s">
        <v>153</v>
      </c>
      <c r="H155" s="221">
        <v>91</v>
      </c>
      <c r="I155" s="222"/>
      <c r="J155" s="222"/>
      <c r="K155" s="223">
        <f>ROUND(P155*H155,2)</f>
        <v>0</v>
      </c>
      <c r="L155" s="219" t="s">
        <v>154</v>
      </c>
      <c r="M155" s="34"/>
      <c r="N155" s="224" t="s">
        <v>1</v>
      </c>
      <c r="O155" s="225" t="s">
        <v>43</v>
      </c>
      <c r="P155" s="226">
        <f>I155+J155</f>
        <v>0</v>
      </c>
      <c r="Q155" s="226">
        <f>ROUND(I155*H155,2)</f>
        <v>0</v>
      </c>
      <c r="R155" s="226">
        <f>ROUND(J155*H155,2)</f>
        <v>0</v>
      </c>
      <c r="S155" s="67"/>
      <c r="T155" s="227">
        <f>S155*H155</f>
        <v>0</v>
      </c>
      <c r="U155" s="227">
        <v>0</v>
      </c>
      <c r="V155" s="227">
        <f>U155*H155</f>
        <v>0</v>
      </c>
      <c r="W155" s="227">
        <v>0</v>
      </c>
      <c r="X155" s="227">
        <f>W155*H155</f>
        <v>0</v>
      </c>
      <c r="Y155" s="228" t="s">
        <v>1</v>
      </c>
      <c r="Z155" s="31"/>
      <c r="AA155" s="31"/>
      <c r="AB155" s="31"/>
      <c r="AC155" s="31"/>
      <c r="AD155" s="31"/>
      <c r="AE155" s="31"/>
      <c r="AR155" s="229" t="s">
        <v>155</v>
      </c>
      <c r="AT155" s="229" t="s">
        <v>150</v>
      </c>
      <c r="AU155" s="229" t="s">
        <v>88</v>
      </c>
      <c r="AY155" s="13" t="s">
        <v>148</v>
      </c>
      <c r="BE155" s="111">
        <f>IF(O155="základní",K155,0)</f>
        <v>0</v>
      </c>
      <c r="BF155" s="111">
        <f>IF(O155="snížená",K155,0)</f>
        <v>0</v>
      </c>
      <c r="BG155" s="111">
        <f>IF(O155="zákl. přenesená",K155,0)</f>
        <v>0</v>
      </c>
      <c r="BH155" s="111">
        <f>IF(O155="sníž. přenesená",K155,0)</f>
        <v>0</v>
      </c>
      <c r="BI155" s="111">
        <f>IF(O155="nulová",K155,0)</f>
        <v>0</v>
      </c>
      <c r="BJ155" s="13" t="s">
        <v>88</v>
      </c>
      <c r="BK155" s="111">
        <f>ROUND(P155*H155,2)</f>
        <v>0</v>
      </c>
      <c r="BL155" s="13" t="s">
        <v>155</v>
      </c>
      <c r="BM155" s="229" t="s">
        <v>219</v>
      </c>
    </row>
    <row r="156" spans="1:65" s="2" customFormat="1" ht="29.25">
      <c r="A156" s="31"/>
      <c r="B156" s="32"/>
      <c r="C156" s="33"/>
      <c r="D156" s="230" t="s">
        <v>157</v>
      </c>
      <c r="E156" s="33"/>
      <c r="F156" s="231" t="s">
        <v>220</v>
      </c>
      <c r="G156" s="33"/>
      <c r="H156" s="33"/>
      <c r="I156" s="125"/>
      <c r="J156" s="125"/>
      <c r="K156" s="33"/>
      <c r="L156" s="33"/>
      <c r="M156" s="34"/>
      <c r="N156" s="232"/>
      <c r="O156" s="233"/>
      <c r="P156" s="67"/>
      <c r="Q156" s="67"/>
      <c r="R156" s="67"/>
      <c r="S156" s="67"/>
      <c r="T156" s="67"/>
      <c r="U156" s="67"/>
      <c r="V156" s="67"/>
      <c r="W156" s="67"/>
      <c r="X156" s="67"/>
      <c r="Y156" s="68"/>
      <c r="Z156" s="31"/>
      <c r="AA156" s="31"/>
      <c r="AB156" s="31"/>
      <c r="AC156" s="31"/>
      <c r="AD156" s="31"/>
      <c r="AE156" s="31"/>
      <c r="AT156" s="13" t="s">
        <v>157</v>
      </c>
      <c r="AU156" s="13" t="s">
        <v>88</v>
      </c>
    </row>
    <row r="157" spans="1:65" s="2" customFormat="1" ht="21.75" customHeight="1">
      <c r="A157" s="31"/>
      <c r="B157" s="32"/>
      <c r="C157" s="217" t="s">
        <v>221</v>
      </c>
      <c r="D157" s="217" t="s">
        <v>150</v>
      </c>
      <c r="E157" s="218" t="s">
        <v>222</v>
      </c>
      <c r="F157" s="219" t="s">
        <v>223</v>
      </c>
      <c r="G157" s="220" t="s">
        <v>153</v>
      </c>
      <c r="H157" s="221">
        <v>23</v>
      </c>
      <c r="I157" s="222"/>
      <c r="J157" s="222"/>
      <c r="K157" s="223">
        <f>ROUND(P157*H157,2)</f>
        <v>0</v>
      </c>
      <c r="L157" s="219" t="s">
        <v>154</v>
      </c>
      <c r="M157" s="34"/>
      <c r="N157" s="224" t="s">
        <v>1</v>
      </c>
      <c r="O157" s="225" t="s">
        <v>43</v>
      </c>
      <c r="P157" s="226">
        <f>I157+J157</f>
        <v>0</v>
      </c>
      <c r="Q157" s="226">
        <f>ROUND(I157*H157,2)</f>
        <v>0</v>
      </c>
      <c r="R157" s="226">
        <f>ROUND(J157*H157,2)</f>
        <v>0</v>
      </c>
      <c r="S157" s="67"/>
      <c r="T157" s="227">
        <f>S157*H157</f>
        <v>0</v>
      </c>
      <c r="U157" s="227">
        <v>0</v>
      </c>
      <c r="V157" s="227">
        <f>U157*H157</f>
        <v>0</v>
      </c>
      <c r="W157" s="227">
        <v>0</v>
      </c>
      <c r="X157" s="227">
        <f>W157*H157</f>
        <v>0</v>
      </c>
      <c r="Y157" s="228" t="s">
        <v>1</v>
      </c>
      <c r="Z157" s="31"/>
      <c r="AA157" s="31"/>
      <c r="AB157" s="31"/>
      <c r="AC157" s="31"/>
      <c r="AD157" s="31"/>
      <c r="AE157" s="31"/>
      <c r="AR157" s="229" t="s">
        <v>155</v>
      </c>
      <c r="AT157" s="229" t="s">
        <v>150</v>
      </c>
      <c r="AU157" s="229" t="s">
        <v>88</v>
      </c>
      <c r="AY157" s="13" t="s">
        <v>148</v>
      </c>
      <c r="BE157" s="111">
        <f>IF(O157="základní",K157,0)</f>
        <v>0</v>
      </c>
      <c r="BF157" s="111">
        <f>IF(O157="snížená",K157,0)</f>
        <v>0</v>
      </c>
      <c r="BG157" s="111">
        <f>IF(O157="zákl. přenesená",K157,0)</f>
        <v>0</v>
      </c>
      <c r="BH157" s="111">
        <f>IF(O157="sníž. přenesená",K157,0)</f>
        <v>0</v>
      </c>
      <c r="BI157" s="111">
        <f>IF(O157="nulová",K157,0)</f>
        <v>0</v>
      </c>
      <c r="BJ157" s="13" t="s">
        <v>88</v>
      </c>
      <c r="BK157" s="111">
        <f>ROUND(P157*H157,2)</f>
        <v>0</v>
      </c>
      <c r="BL157" s="13" t="s">
        <v>155</v>
      </c>
      <c r="BM157" s="229" t="s">
        <v>224</v>
      </c>
    </row>
    <row r="158" spans="1:65" s="2" customFormat="1" ht="29.25">
      <c r="A158" s="31"/>
      <c r="B158" s="32"/>
      <c r="C158" s="33"/>
      <c r="D158" s="230" t="s">
        <v>157</v>
      </c>
      <c r="E158" s="33"/>
      <c r="F158" s="231" t="s">
        <v>225</v>
      </c>
      <c r="G158" s="33"/>
      <c r="H158" s="33"/>
      <c r="I158" s="125"/>
      <c r="J158" s="125"/>
      <c r="K158" s="33"/>
      <c r="L158" s="33"/>
      <c r="M158" s="34"/>
      <c r="N158" s="232"/>
      <c r="O158" s="233"/>
      <c r="P158" s="67"/>
      <c r="Q158" s="67"/>
      <c r="R158" s="67"/>
      <c r="S158" s="67"/>
      <c r="T158" s="67"/>
      <c r="U158" s="67"/>
      <c r="V158" s="67"/>
      <c r="W158" s="67"/>
      <c r="X158" s="67"/>
      <c r="Y158" s="68"/>
      <c r="Z158" s="31"/>
      <c r="AA158" s="31"/>
      <c r="AB158" s="31"/>
      <c r="AC158" s="31"/>
      <c r="AD158" s="31"/>
      <c r="AE158" s="31"/>
      <c r="AT158" s="13" t="s">
        <v>157</v>
      </c>
      <c r="AU158" s="13" t="s">
        <v>88</v>
      </c>
    </row>
    <row r="159" spans="1:65" s="2" customFormat="1" ht="21.75" customHeight="1">
      <c r="A159" s="31"/>
      <c r="B159" s="32"/>
      <c r="C159" s="217" t="s">
        <v>226</v>
      </c>
      <c r="D159" s="217" t="s">
        <v>150</v>
      </c>
      <c r="E159" s="218" t="s">
        <v>227</v>
      </c>
      <c r="F159" s="219" t="s">
        <v>228</v>
      </c>
      <c r="G159" s="220" t="s">
        <v>153</v>
      </c>
      <c r="H159" s="221">
        <v>450</v>
      </c>
      <c r="I159" s="222"/>
      <c r="J159" s="222"/>
      <c r="K159" s="223">
        <f>ROUND(P159*H159,2)</f>
        <v>0</v>
      </c>
      <c r="L159" s="219" t="s">
        <v>154</v>
      </c>
      <c r="M159" s="34"/>
      <c r="N159" s="224" t="s">
        <v>1</v>
      </c>
      <c r="O159" s="225" t="s">
        <v>43</v>
      </c>
      <c r="P159" s="226">
        <f>I159+J159</f>
        <v>0</v>
      </c>
      <c r="Q159" s="226">
        <f>ROUND(I159*H159,2)</f>
        <v>0</v>
      </c>
      <c r="R159" s="226">
        <f>ROUND(J159*H159,2)</f>
        <v>0</v>
      </c>
      <c r="S159" s="67"/>
      <c r="T159" s="227">
        <f>S159*H159</f>
        <v>0</v>
      </c>
      <c r="U159" s="227">
        <v>0</v>
      </c>
      <c r="V159" s="227">
        <f>U159*H159</f>
        <v>0</v>
      </c>
      <c r="W159" s="227">
        <v>0</v>
      </c>
      <c r="X159" s="227">
        <f>W159*H159</f>
        <v>0</v>
      </c>
      <c r="Y159" s="228" t="s">
        <v>1</v>
      </c>
      <c r="Z159" s="31"/>
      <c r="AA159" s="31"/>
      <c r="AB159" s="31"/>
      <c r="AC159" s="31"/>
      <c r="AD159" s="31"/>
      <c r="AE159" s="31"/>
      <c r="AR159" s="229" t="s">
        <v>155</v>
      </c>
      <c r="AT159" s="229" t="s">
        <v>150</v>
      </c>
      <c r="AU159" s="229" t="s">
        <v>88</v>
      </c>
      <c r="AY159" s="13" t="s">
        <v>148</v>
      </c>
      <c r="BE159" s="111">
        <f>IF(O159="základní",K159,0)</f>
        <v>0</v>
      </c>
      <c r="BF159" s="111">
        <f>IF(O159="snížená",K159,0)</f>
        <v>0</v>
      </c>
      <c r="BG159" s="111">
        <f>IF(O159="zákl. přenesená",K159,0)</f>
        <v>0</v>
      </c>
      <c r="BH159" s="111">
        <f>IF(O159="sníž. přenesená",K159,0)</f>
        <v>0</v>
      </c>
      <c r="BI159" s="111">
        <f>IF(O159="nulová",K159,0)</f>
        <v>0</v>
      </c>
      <c r="BJ159" s="13" t="s">
        <v>88</v>
      </c>
      <c r="BK159" s="111">
        <f>ROUND(P159*H159,2)</f>
        <v>0</v>
      </c>
      <c r="BL159" s="13" t="s">
        <v>155</v>
      </c>
      <c r="BM159" s="229" t="s">
        <v>229</v>
      </c>
    </row>
    <row r="160" spans="1:65" s="2" customFormat="1" ht="39">
      <c r="A160" s="31"/>
      <c r="B160" s="32"/>
      <c r="C160" s="33"/>
      <c r="D160" s="230" t="s">
        <v>157</v>
      </c>
      <c r="E160" s="33"/>
      <c r="F160" s="231" t="s">
        <v>230</v>
      </c>
      <c r="G160" s="33"/>
      <c r="H160" s="33"/>
      <c r="I160" s="125"/>
      <c r="J160" s="125"/>
      <c r="K160" s="33"/>
      <c r="L160" s="33"/>
      <c r="M160" s="34"/>
      <c r="N160" s="232"/>
      <c r="O160" s="233"/>
      <c r="P160" s="67"/>
      <c r="Q160" s="67"/>
      <c r="R160" s="67"/>
      <c r="S160" s="67"/>
      <c r="T160" s="67"/>
      <c r="U160" s="67"/>
      <c r="V160" s="67"/>
      <c r="W160" s="67"/>
      <c r="X160" s="67"/>
      <c r="Y160" s="68"/>
      <c r="Z160" s="31"/>
      <c r="AA160" s="31"/>
      <c r="AB160" s="31"/>
      <c r="AC160" s="31"/>
      <c r="AD160" s="31"/>
      <c r="AE160" s="31"/>
      <c r="AT160" s="13" t="s">
        <v>157</v>
      </c>
      <c r="AU160" s="13" t="s">
        <v>88</v>
      </c>
    </row>
    <row r="161" spans="1:65" s="2" customFormat="1" ht="21.75" customHeight="1">
      <c r="A161" s="31"/>
      <c r="B161" s="32"/>
      <c r="C161" s="217" t="s">
        <v>231</v>
      </c>
      <c r="D161" s="217" t="s">
        <v>150</v>
      </c>
      <c r="E161" s="218" t="s">
        <v>232</v>
      </c>
      <c r="F161" s="219" t="s">
        <v>233</v>
      </c>
      <c r="G161" s="220" t="s">
        <v>153</v>
      </c>
      <c r="H161" s="221">
        <v>40</v>
      </c>
      <c r="I161" s="222"/>
      <c r="J161" s="222"/>
      <c r="K161" s="223">
        <f>ROUND(P161*H161,2)</f>
        <v>0</v>
      </c>
      <c r="L161" s="219" t="s">
        <v>154</v>
      </c>
      <c r="M161" s="34"/>
      <c r="N161" s="224" t="s">
        <v>1</v>
      </c>
      <c r="O161" s="225" t="s">
        <v>43</v>
      </c>
      <c r="P161" s="226">
        <f>I161+J161</f>
        <v>0</v>
      </c>
      <c r="Q161" s="226">
        <f>ROUND(I161*H161,2)</f>
        <v>0</v>
      </c>
      <c r="R161" s="226">
        <f>ROUND(J161*H161,2)</f>
        <v>0</v>
      </c>
      <c r="S161" s="67"/>
      <c r="T161" s="227">
        <f>S161*H161</f>
        <v>0</v>
      </c>
      <c r="U161" s="227">
        <v>0</v>
      </c>
      <c r="V161" s="227">
        <f>U161*H161</f>
        <v>0</v>
      </c>
      <c r="W161" s="227">
        <v>0</v>
      </c>
      <c r="X161" s="227">
        <f>W161*H161</f>
        <v>0</v>
      </c>
      <c r="Y161" s="228" t="s">
        <v>1</v>
      </c>
      <c r="Z161" s="31"/>
      <c r="AA161" s="31"/>
      <c r="AB161" s="31"/>
      <c r="AC161" s="31"/>
      <c r="AD161" s="31"/>
      <c r="AE161" s="31"/>
      <c r="AR161" s="229" t="s">
        <v>155</v>
      </c>
      <c r="AT161" s="229" t="s">
        <v>150</v>
      </c>
      <c r="AU161" s="229" t="s">
        <v>88</v>
      </c>
      <c r="AY161" s="13" t="s">
        <v>148</v>
      </c>
      <c r="BE161" s="111">
        <f>IF(O161="základní",K161,0)</f>
        <v>0</v>
      </c>
      <c r="BF161" s="111">
        <f>IF(O161="snížená",K161,0)</f>
        <v>0</v>
      </c>
      <c r="BG161" s="111">
        <f>IF(O161="zákl. přenesená",K161,0)</f>
        <v>0</v>
      </c>
      <c r="BH161" s="111">
        <f>IF(O161="sníž. přenesená",K161,0)</f>
        <v>0</v>
      </c>
      <c r="BI161" s="111">
        <f>IF(O161="nulová",K161,0)</f>
        <v>0</v>
      </c>
      <c r="BJ161" s="13" t="s">
        <v>88</v>
      </c>
      <c r="BK161" s="111">
        <f>ROUND(P161*H161,2)</f>
        <v>0</v>
      </c>
      <c r="BL161" s="13" t="s">
        <v>155</v>
      </c>
      <c r="BM161" s="229" t="s">
        <v>234</v>
      </c>
    </row>
    <row r="162" spans="1:65" s="2" customFormat="1" ht="39">
      <c r="A162" s="31"/>
      <c r="B162" s="32"/>
      <c r="C162" s="33"/>
      <c r="D162" s="230" t="s">
        <v>157</v>
      </c>
      <c r="E162" s="33"/>
      <c r="F162" s="231" t="s">
        <v>235</v>
      </c>
      <c r="G162" s="33"/>
      <c r="H162" s="33"/>
      <c r="I162" s="125"/>
      <c r="J162" s="125"/>
      <c r="K162" s="33"/>
      <c r="L162" s="33"/>
      <c r="M162" s="34"/>
      <c r="N162" s="232"/>
      <c r="O162" s="233"/>
      <c r="P162" s="67"/>
      <c r="Q162" s="67"/>
      <c r="R162" s="67"/>
      <c r="S162" s="67"/>
      <c r="T162" s="67"/>
      <c r="U162" s="67"/>
      <c r="V162" s="67"/>
      <c r="W162" s="67"/>
      <c r="X162" s="67"/>
      <c r="Y162" s="68"/>
      <c r="Z162" s="31"/>
      <c r="AA162" s="31"/>
      <c r="AB162" s="31"/>
      <c r="AC162" s="31"/>
      <c r="AD162" s="31"/>
      <c r="AE162" s="31"/>
      <c r="AT162" s="13" t="s">
        <v>157</v>
      </c>
      <c r="AU162" s="13" t="s">
        <v>88</v>
      </c>
    </row>
    <row r="163" spans="1:65" s="2" customFormat="1" ht="21.75" customHeight="1">
      <c r="A163" s="31"/>
      <c r="B163" s="32"/>
      <c r="C163" s="217" t="s">
        <v>236</v>
      </c>
      <c r="D163" s="217" t="s">
        <v>150</v>
      </c>
      <c r="E163" s="218" t="s">
        <v>237</v>
      </c>
      <c r="F163" s="219" t="s">
        <v>238</v>
      </c>
      <c r="G163" s="220" t="s">
        <v>153</v>
      </c>
      <c r="H163" s="221">
        <v>410</v>
      </c>
      <c r="I163" s="222"/>
      <c r="J163" s="222"/>
      <c r="K163" s="223">
        <f>ROUND(P163*H163,2)</f>
        <v>0</v>
      </c>
      <c r="L163" s="219" t="s">
        <v>154</v>
      </c>
      <c r="M163" s="34"/>
      <c r="N163" s="224" t="s">
        <v>1</v>
      </c>
      <c r="O163" s="225" t="s">
        <v>43</v>
      </c>
      <c r="P163" s="226">
        <f>I163+J163</f>
        <v>0</v>
      </c>
      <c r="Q163" s="226">
        <f>ROUND(I163*H163,2)</f>
        <v>0</v>
      </c>
      <c r="R163" s="226">
        <f>ROUND(J163*H163,2)</f>
        <v>0</v>
      </c>
      <c r="S163" s="67"/>
      <c r="T163" s="227">
        <f>S163*H163</f>
        <v>0</v>
      </c>
      <c r="U163" s="227">
        <v>0</v>
      </c>
      <c r="V163" s="227">
        <f>U163*H163</f>
        <v>0</v>
      </c>
      <c r="W163" s="227">
        <v>0</v>
      </c>
      <c r="X163" s="227">
        <f>W163*H163</f>
        <v>0</v>
      </c>
      <c r="Y163" s="228" t="s">
        <v>1</v>
      </c>
      <c r="Z163" s="31"/>
      <c r="AA163" s="31"/>
      <c r="AB163" s="31"/>
      <c r="AC163" s="31"/>
      <c r="AD163" s="31"/>
      <c r="AE163" s="31"/>
      <c r="AR163" s="229" t="s">
        <v>155</v>
      </c>
      <c r="AT163" s="229" t="s">
        <v>150</v>
      </c>
      <c r="AU163" s="229" t="s">
        <v>88</v>
      </c>
      <c r="AY163" s="13" t="s">
        <v>148</v>
      </c>
      <c r="BE163" s="111">
        <f>IF(O163="základní",K163,0)</f>
        <v>0</v>
      </c>
      <c r="BF163" s="111">
        <f>IF(O163="snížená",K163,0)</f>
        <v>0</v>
      </c>
      <c r="BG163" s="111">
        <f>IF(O163="zákl. přenesená",K163,0)</f>
        <v>0</v>
      </c>
      <c r="BH163" s="111">
        <f>IF(O163="sníž. přenesená",K163,0)</f>
        <v>0</v>
      </c>
      <c r="BI163" s="111">
        <f>IF(O163="nulová",K163,0)</f>
        <v>0</v>
      </c>
      <c r="BJ163" s="13" t="s">
        <v>88</v>
      </c>
      <c r="BK163" s="111">
        <f>ROUND(P163*H163,2)</f>
        <v>0</v>
      </c>
      <c r="BL163" s="13" t="s">
        <v>155</v>
      </c>
      <c r="BM163" s="229" t="s">
        <v>239</v>
      </c>
    </row>
    <row r="164" spans="1:65" s="2" customFormat="1" ht="29.25">
      <c r="A164" s="31"/>
      <c r="B164" s="32"/>
      <c r="C164" s="33"/>
      <c r="D164" s="230" t="s">
        <v>157</v>
      </c>
      <c r="E164" s="33"/>
      <c r="F164" s="231" t="s">
        <v>240</v>
      </c>
      <c r="G164" s="33"/>
      <c r="H164" s="33"/>
      <c r="I164" s="125"/>
      <c r="J164" s="125"/>
      <c r="K164" s="33"/>
      <c r="L164" s="33"/>
      <c r="M164" s="34"/>
      <c r="N164" s="232"/>
      <c r="O164" s="233"/>
      <c r="P164" s="67"/>
      <c r="Q164" s="67"/>
      <c r="R164" s="67"/>
      <c r="S164" s="67"/>
      <c r="T164" s="67"/>
      <c r="U164" s="67"/>
      <c r="V164" s="67"/>
      <c r="W164" s="67"/>
      <c r="X164" s="67"/>
      <c r="Y164" s="68"/>
      <c r="Z164" s="31"/>
      <c r="AA164" s="31"/>
      <c r="AB164" s="31"/>
      <c r="AC164" s="31"/>
      <c r="AD164" s="31"/>
      <c r="AE164" s="31"/>
      <c r="AT164" s="13" t="s">
        <v>157</v>
      </c>
      <c r="AU164" s="13" t="s">
        <v>88</v>
      </c>
    </row>
    <row r="165" spans="1:65" s="2" customFormat="1" ht="21.75" customHeight="1">
      <c r="A165" s="31"/>
      <c r="B165" s="32"/>
      <c r="C165" s="217" t="s">
        <v>241</v>
      </c>
      <c r="D165" s="217" t="s">
        <v>150</v>
      </c>
      <c r="E165" s="218" t="s">
        <v>242</v>
      </c>
      <c r="F165" s="219" t="s">
        <v>243</v>
      </c>
      <c r="G165" s="220" t="s">
        <v>153</v>
      </c>
      <c r="H165" s="221">
        <v>1</v>
      </c>
      <c r="I165" s="222"/>
      <c r="J165" s="222"/>
      <c r="K165" s="223">
        <f>ROUND(P165*H165,2)</f>
        <v>0</v>
      </c>
      <c r="L165" s="219" t="s">
        <v>154</v>
      </c>
      <c r="M165" s="34"/>
      <c r="N165" s="224" t="s">
        <v>1</v>
      </c>
      <c r="O165" s="225" t="s">
        <v>43</v>
      </c>
      <c r="P165" s="226">
        <f>I165+J165</f>
        <v>0</v>
      </c>
      <c r="Q165" s="226">
        <f>ROUND(I165*H165,2)</f>
        <v>0</v>
      </c>
      <c r="R165" s="226">
        <f>ROUND(J165*H165,2)</f>
        <v>0</v>
      </c>
      <c r="S165" s="67"/>
      <c r="T165" s="227">
        <f>S165*H165</f>
        <v>0</v>
      </c>
      <c r="U165" s="227">
        <v>0</v>
      </c>
      <c r="V165" s="227">
        <f>U165*H165</f>
        <v>0</v>
      </c>
      <c r="W165" s="227">
        <v>0</v>
      </c>
      <c r="X165" s="227">
        <f>W165*H165</f>
        <v>0</v>
      </c>
      <c r="Y165" s="228" t="s">
        <v>1</v>
      </c>
      <c r="Z165" s="31"/>
      <c r="AA165" s="31"/>
      <c r="AB165" s="31"/>
      <c r="AC165" s="31"/>
      <c r="AD165" s="31"/>
      <c r="AE165" s="31"/>
      <c r="AR165" s="229" t="s">
        <v>155</v>
      </c>
      <c r="AT165" s="229" t="s">
        <v>150</v>
      </c>
      <c r="AU165" s="229" t="s">
        <v>88</v>
      </c>
      <c r="AY165" s="13" t="s">
        <v>148</v>
      </c>
      <c r="BE165" s="111">
        <f>IF(O165="základní",K165,0)</f>
        <v>0</v>
      </c>
      <c r="BF165" s="111">
        <f>IF(O165="snížená",K165,0)</f>
        <v>0</v>
      </c>
      <c r="BG165" s="111">
        <f>IF(O165="zákl. přenesená",K165,0)</f>
        <v>0</v>
      </c>
      <c r="BH165" s="111">
        <f>IF(O165="sníž. přenesená",K165,0)</f>
        <v>0</v>
      </c>
      <c r="BI165" s="111">
        <f>IF(O165="nulová",K165,0)</f>
        <v>0</v>
      </c>
      <c r="BJ165" s="13" t="s">
        <v>88</v>
      </c>
      <c r="BK165" s="111">
        <f>ROUND(P165*H165,2)</f>
        <v>0</v>
      </c>
      <c r="BL165" s="13" t="s">
        <v>155</v>
      </c>
      <c r="BM165" s="229" t="s">
        <v>244</v>
      </c>
    </row>
    <row r="166" spans="1:65" s="2" customFormat="1" ht="29.25">
      <c r="A166" s="31"/>
      <c r="B166" s="32"/>
      <c r="C166" s="33"/>
      <c r="D166" s="230" t="s">
        <v>157</v>
      </c>
      <c r="E166" s="33"/>
      <c r="F166" s="231" t="s">
        <v>245</v>
      </c>
      <c r="G166" s="33"/>
      <c r="H166" s="33"/>
      <c r="I166" s="125"/>
      <c r="J166" s="125"/>
      <c r="K166" s="33"/>
      <c r="L166" s="33"/>
      <c r="M166" s="34"/>
      <c r="N166" s="232"/>
      <c r="O166" s="233"/>
      <c r="P166" s="67"/>
      <c r="Q166" s="67"/>
      <c r="R166" s="67"/>
      <c r="S166" s="67"/>
      <c r="T166" s="67"/>
      <c r="U166" s="67"/>
      <c r="V166" s="67"/>
      <c r="W166" s="67"/>
      <c r="X166" s="67"/>
      <c r="Y166" s="68"/>
      <c r="Z166" s="31"/>
      <c r="AA166" s="31"/>
      <c r="AB166" s="31"/>
      <c r="AC166" s="31"/>
      <c r="AD166" s="31"/>
      <c r="AE166" s="31"/>
      <c r="AT166" s="13" t="s">
        <v>157</v>
      </c>
      <c r="AU166" s="13" t="s">
        <v>88</v>
      </c>
    </row>
    <row r="167" spans="1:65" s="2" customFormat="1" ht="21.75" customHeight="1">
      <c r="A167" s="31"/>
      <c r="B167" s="32"/>
      <c r="C167" s="217" t="s">
        <v>246</v>
      </c>
      <c r="D167" s="217" t="s">
        <v>150</v>
      </c>
      <c r="E167" s="218" t="s">
        <v>247</v>
      </c>
      <c r="F167" s="219" t="s">
        <v>248</v>
      </c>
      <c r="G167" s="220" t="s">
        <v>153</v>
      </c>
      <c r="H167" s="221">
        <v>1</v>
      </c>
      <c r="I167" s="222"/>
      <c r="J167" s="222"/>
      <c r="K167" s="223">
        <f>ROUND(P167*H167,2)</f>
        <v>0</v>
      </c>
      <c r="L167" s="219" t="s">
        <v>154</v>
      </c>
      <c r="M167" s="34"/>
      <c r="N167" s="224" t="s">
        <v>1</v>
      </c>
      <c r="O167" s="225" t="s">
        <v>43</v>
      </c>
      <c r="P167" s="226">
        <f>I167+J167</f>
        <v>0</v>
      </c>
      <c r="Q167" s="226">
        <f>ROUND(I167*H167,2)</f>
        <v>0</v>
      </c>
      <c r="R167" s="226">
        <f>ROUND(J167*H167,2)</f>
        <v>0</v>
      </c>
      <c r="S167" s="67"/>
      <c r="T167" s="227">
        <f>S167*H167</f>
        <v>0</v>
      </c>
      <c r="U167" s="227">
        <v>0</v>
      </c>
      <c r="V167" s="227">
        <f>U167*H167</f>
        <v>0</v>
      </c>
      <c r="W167" s="227">
        <v>0</v>
      </c>
      <c r="X167" s="227">
        <f>W167*H167</f>
        <v>0</v>
      </c>
      <c r="Y167" s="228" t="s">
        <v>1</v>
      </c>
      <c r="Z167" s="31"/>
      <c r="AA167" s="31"/>
      <c r="AB167" s="31"/>
      <c r="AC167" s="31"/>
      <c r="AD167" s="31"/>
      <c r="AE167" s="31"/>
      <c r="AR167" s="229" t="s">
        <v>155</v>
      </c>
      <c r="AT167" s="229" t="s">
        <v>150</v>
      </c>
      <c r="AU167" s="229" t="s">
        <v>88</v>
      </c>
      <c r="AY167" s="13" t="s">
        <v>148</v>
      </c>
      <c r="BE167" s="111">
        <f>IF(O167="základní",K167,0)</f>
        <v>0</v>
      </c>
      <c r="BF167" s="111">
        <f>IF(O167="snížená",K167,0)</f>
        <v>0</v>
      </c>
      <c r="BG167" s="111">
        <f>IF(O167="zákl. přenesená",K167,0)</f>
        <v>0</v>
      </c>
      <c r="BH167" s="111">
        <f>IF(O167="sníž. přenesená",K167,0)</f>
        <v>0</v>
      </c>
      <c r="BI167" s="111">
        <f>IF(O167="nulová",K167,0)</f>
        <v>0</v>
      </c>
      <c r="BJ167" s="13" t="s">
        <v>88</v>
      </c>
      <c r="BK167" s="111">
        <f>ROUND(P167*H167,2)</f>
        <v>0</v>
      </c>
      <c r="BL167" s="13" t="s">
        <v>155</v>
      </c>
      <c r="BM167" s="229" t="s">
        <v>249</v>
      </c>
    </row>
    <row r="168" spans="1:65" s="2" customFormat="1" ht="29.25">
      <c r="A168" s="31"/>
      <c r="B168" s="32"/>
      <c r="C168" s="33"/>
      <c r="D168" s="230" t="s">
        <v>157</v>
      </c>
      <c r="E168" s="33"/>
      <c r="F168" s="231" t="s">
        <v>250</v>
      </c>
      <c r="G168" s="33"/>
      <c r="H168" s="33"/>
      <c r="I168" s="125"/>
      <c r="J168" s="125"/>
      <c r="K168" s="33"/>
      <c r="L168" s="33"/>
      <c r="M168" s="34"/>
      <c r="N168" s="232"/>
      <c r="O168" s="233"/>
      <c r="P168" s="67"/>
      <c r="Q168" s="67"/>
      <c r="R168" s="67"/>
      <c r="S168" s="67"/>
      <c r="T168" s="67"/>
      <c r="U168" s="67"/>
      <c r="V168" s="67"/>
      <c r="W168" s="67"/>
      <c r="X168" s="67"/>
      <c r="Y168" s="68"/>
      <c r="Z168" s="31"/>
      <c r="AA168" s="31"/>
      <c r="AB168" s="31"/>
      <c r="AC168" s="31"/>
      <c r="AD168" s="31"/>
      <c r="AE168" s="31"/>
      <c r="AT168" s="13" t="s">
        <v>157</v>
      </c>
      <c r="AU168" s="13" t="s">
        <v>88</v>
      </c>
    </row>
    <row r="169" spans="1:65" s="2" customFormat="1" ht="21.75" customHeight="1">
      <c r="A169" s="31"/>
      <c r="B169" s="32"/>
      <c r="C169" s="217" t="s">
        <v>251</v>
      </c>
      <c r="D169" s="217" t="s">
        <v>150</v>
      </c>
      <c r="E169" s="218" t="s">
        <v>252</v>
      </c>
      <c r="F169" s="219" t="s">
        <v>253</v>
      </c>
      <c r="G169" s="220" t="s">
        <v>153</v>
      </c>
      <c r="H169" s="221">
        <v>1</v>
      </c>
      <c r="I169" s="222"/>
      <c r="J169" s="222"/>
      <c r="K169" s="223">
        <f>ROUND(P169*H169,2)</f>
        <v>0</v>
      </c>
      <c r="L169" s="219" t="s">
        <v>154</v>
      </c>
      <c r="M169" s="34"/>
      <c r="N169" s="224" t="s">
        <v>1</v>
      </c>
      <c r="O169" s="225" t="s">
        <v>43</v>
      </c>
      <c r="P169" s="226">
        <f>I169+J169</f>
        <v>0</v>
      </c>
      <c r="Q169" s="226">
        <f>ROUND(I169*H169,2)</f>
        <v>0</v>
      </c>
      <c r="R169" s="226">
        <f>ROUND(J169*H169,2)</f>
        <v>0</v>
      </c>
      <c r="S169" s="67"/>
      <c r="T169" s="227">
        <f>S169*H169</f>
        <v>0</v>
      </c>
      <c r="U169" s="227">
        <v>0</v>
      </c>
      <c r="V169" s="227">
        <f>U169*H169</f>
        <v>0</v>
      </c>
      <c r="W169" s="227">
        <v>0</v>
      </c>
      <c r="X169" s="227">
        <f>W169*H169</f>
        <v>0</v>
      </c>
      <c r="Y169" s="228" t="s">
        <v>1</v>
      </c>
      <c r="Z169" s="31"/>
      <c r="AA169" s="31"/>
      <c r="AB169" s="31"/>
      <c r="AC169" s="31"/>
      <c r="AD169" s="31"/>
      <c r="AE169" s="31"/>
      <c r="AR169" s="229" t="s">
        <v>155</v>
      </c>
      <c r="AT169" s="229" t="s">
        <v>150</v>
      </c>
      <c r="AU169" s="229" t="s">
        <v>88</v>
      </c>
      <c r="AY169" s="13" t="s">
        <v>148</v>
      </c>
      <c r="BE169" s="111">
        <f>IF(O169="základní",K169,0)</f>
        <v>0</v>
      </c>
      <c r="BF169" s="111">
        <f>IF(O169="snížená",K169,0)</f>
        <v>0</v>
      </c>
      <c r="BG169" s="111">
        <f>IF(O169="zákl. přenesená",K169,0)</f>
        <v>0</v>
      </c>
      <c r="BH169" s="111">
        <f>IF(O169="sníž. přenesená",K169,0)</f>
        <v>0</v>
      </c>
      <c r="BI169" s="111">
        <f>IF(O169="nulová",K169,0)</f>
        <v>0</v>
      </c>
      <c r="BJ169" s="13" t="s">
        <v>88</v>
      </c>
      <c r="BK169" s="111">
        <f>ROUND(P169*H169,2)</f>
        <v>0</v>
      </c>
      <c r="BL169" s="13" t="s">
        <v>155</v>
      </c>
      <c r="BM169" s="229" t="s">
        <v>254</v>
      </c>
    </row>
    <row r="170" spans="1:65" s="2" customFormat="1" ht="29.25">
      <c r="A170" s="31"/>
      <c r="B170" s="32"/>
      <c r="C170" s="33"/>
      <c r="D170" s="230" t="s">
        <v>157</v>
      </c>
      <c r="E170" s="33"/>
      <c r="F170" s="231" t="s">
        <v>255</v>
      </c>
      <c r="G170" s="33"/>
      <c r="H170" s="33"/>
      <c r="I170" s="125"/>
      <c r="J170" s="125"/>
      <c r="K170" s="33"/>
      <c r="L170" s="33"/>
      <c r="M170" s="34"/>
      <c r="N170" s="232"/>
      <c r="O170" s="233"/>
      <c r="P170" s="67"/>
      <c r="Q170" s="67"/>
      <c r="R170" s="67"/>
      <c r="S170" s="67"/>
      <c r="T170" s="67"/>
      <c r="U170" s="67"/>
      <c r="V170" s="67"/>
      <c r="W170" s="67"/>
      <c r="X170" s="67"/>
      <c r="Y170" s="68"/>
      <c r="Z170" s="31"/>
      <c r="AA170" s="31"/>
      <c r="AB170" s="31"/>
      <c r="AC170" s="31"/>
      <c r="AD170" s="31"/>
      <c r="AE170" s="31"/>
      <c r="AT170" s="13" t="s">
        <v>157</v>
      </c>
      <c r="AU170" s="13" t="s">
        <v>88</v>
      </c>
    </row>
    <row r="171" spans="1:65" s="2" customFormat="1" ht="21.75" customHeight="1">
      <c r="A171" s="31"/>
      <c r="B171" s="32"/>
      <c r="C171" s="217" t="s">
        <v>256</v>
      </c>
      <c r="D171" s="217" t="s">
        <v>150</v>
      </c>
      <c r="E171" s="218" t="s">
        <v>257</v>
      </c>
      <c r="F171" s="219" t="s">
        <v>258</v>
      </c>
      <c r="G171" s="220" t="s">
        <v>153</v>
      </c>
      <c r="H171" s="221">
        <v>48</v>
      </c>
      <c r="I171" s="222"/>
      <c r="J171" s="222"/>
      <c r="K171" s="223">
        <f>ROUND(P171*H171,2)</f>
        <v>0</v>
      </c>
      <c r="L171" s="219" t="s">
        <v>154</v>
      </c>
      <c r="M171" s="34"/>
      <c r="N171" s="224" t="s">
        <v>1</v>
      </c>
      <c r="O171" s="225" t="s">
        <v>43</v>
      </c>
      <c r="P171" s="226">
        <f>I171+J171</f>
        <v>0</v>
      </c>
      <c r="Q171" s="226">
        <f>ROUND(I171*H171,2)</f>
        <v>0</v>
      </c>
      <c r="R171" s="226">
        <f>ROUND(J171*H171,2)</f>
        <v>0</v>
      </c>
      <c r="S171" s="67"/>
      <c r="T171" s="227">
        <f>S171*H171</f>
        <v>0</v>
      </c>
      <c r="U171" s="227">
        <v>0</v>
      </c>
      <c r="V171" s="227">
        <f>U171*H171</f>
        <v>0</v>
      </c>
      <c r="W171" s="227">
        <v>0</v>
      </c>
      <c r="X171" s="227">
        <f>W171*H171</f>
        <v>0</v>
      </c>
      <c r="Y171" s="228" t="s">
        <v>1</v>
      </c>
      <c r="Z171" s="31"/>
      <c r="AA171" s="31"/>
      <c r="AB171" s="31"/>
      <c r="AC171" s="31"/>
      <c r="AD171" s="31"/>
      <c r="AE171" s="31"/>
      <c r="AR171" s="229" t="s">
        <v>155</v>
      </c>
      <c r="AT171" s="229" t="s">
        <v>150</v>
      </c>
      <c r="AU171" s="229" t="s">
        <v>88</v>
      </c>
      <c r="AY171" s="13" t="s">
        <v>148</v>
      </c>
      <c r="BE171" s="111">
        <f>IF(O171="základní",K171,0)</f>
        <v>0</v>
      </c>
      <c r="BF171" s="111">
        <f>IF(O171="snížená",K171,0)</f>
        <v>0</v>
      </c>
      <c r="BG171" s="111">
        <f>IF(O171="zákl. přenesená",K171,0)</f>
        <v>0</v>
      </c>
      <c r="BH171" s="111">
        <f>IF(O171="sníž. přenesená",K171,0)</f>
        <v>0</v>
      </c>
      <c r="BI171" s="111">
        <f>IF(O171="nulová",K171,0)</f>
        <v>0</v>
      </c>
      <c r="BJ171" s="13" t="s">
        <v>88</v>
      </c>
      <c r="BK171" s="111">
        <f>ROUND(P171*H171,2)</f>
        <v>0</v>
      </c>
      <c r="BL171" s="13" t="s">
        <v>155</v>
      </c>
      <c r="BM171" s="229" t="s">
        <v>259</v>
      </c>
    </row>
    <row r="172" spans="1:65" s="2" customFormat="1" ht="39">
      <c r="A172" s="31"/>
      <c r="B172" s="32"/>
      <c r="C172" s="33"/>
      <c r="D172" s="230" t="s">
        <v>157</v>
      </c>
      <c r="E172" s="33"/>
      <c r="F172" s="231" t="s">
        <v>260</v>
      </c>
      <c r="G172" s="33"/>
      <c r="H172" s="33"/>
      <c r="I172" s="125"/>
      <c r="J172" s="125"/>
      <c r="K172" s="33"/>
      <c r="L172" s="33"/>
      <c r="M172" s="34"/>
      <c r="N172" s="232"/>
      <c r="O172" s="233"/>
      <c r="P172" s="67"/>
      <c r="Q172" s="67"/>
      <c r="R172" s="67"/>
      <c r="S172" s="67"/>
      <c r="T172" s="67"/>
      <c r="U172" s="67"/>
      <c r="V172" s="67"/>
      <c r="W172" s="67"/>
      <c r="X172" s="67"/>
      <c r="Y172" s="68"/>
      <c r="Z172" s="31"/>
      <c r="AA172" s="31"/>
      <c r="AB172" s="31"/>
      <c r="AC172" s="31"/>
      <c r="AD172" s="31"/>
      <c r="AE172" s="31"/>
      <c r="AT172" s="13" t="s">
        <v>157</v>
      </c>
      <c r="AU172" s="13" t="s">
        <v>88</v>
      </c>
    </row>
    <row r="173" spans="1:65" s="2" customFormat="1" ht="21.75" customHeight="1">
      <c r="A173" s="31"/>
      <c r="B173" s="32"/>
      <c r="C173" s="234" t="s">
        <v>261</v>
      </c>
      <c r="D173" s="234" t="s">
        <v>262</v>
      </c>
      <c r="E173" s="235" t="s">
        <v>263</v>
      </c>
      <c r="F173" s="236" t="s">
        <v>264</v>
      </c>
      <c r="G173" s="237" t="s">
        <v>153</v>
      </c>
      <c r="H173" s="238">
        <v>1</v>
      </c>
      <c r="I173" s="239"/>
      <c r="J173" s="240"/>
      <c r="K173" s="241">
        <f>ROUND(P173*H173,2)</f>
        <v>0</v>
      </c>
      <c r="L173" s="236" t="s">
        <v>154</v>
      </c>
      <c r="M173" s="242"/>
      <c r="N173" s="243" t="s">
        <v>1</v>
      </c>
      <c r="O173" s="225" t="s">
        <v>43</v>
      </c>
      <c r="P173" s="226">
        <f>I173+J173</f>
        <v>0</v>
      </c>
      <c r="Q173" s="226">
        <f>ROUND(I173*H173,2)</f>
        <v>0</v>
      </c>
      <c r="R173" s="226">
        <f>ROUND(J173*H173,2)</f>
        <v>0</v>
      </c>
      <c r="S173" s="67"/>
      <c r="T173" s="227">
        <f>S173*H173</f>
        <v>0</v>
      </c>
      <c r="U173" s="227">
        <v>0</v>
      </c>
      <c r="V173" s="227">
        <f>U173*H173</f>
        <v>0</v>
      </c>
      <c r="W173" s="227">
        <v>0</v>
      </c>
      <c r="X173" s="227">
        <f>W173*H173</f>
        <v>0</v>
      </c>
      <c r="Y173" s="228" t="s">
        <v>1</v>
      </c>
      <c r="Z173" s="31"/>
      <c r="AA173" s="31"/>
      <c r="AB173" s="31"/>
      <c r="AC173" s="31"/>
      <c r="AD173" s="31"/>
      <c r="AE173" s="31"/>
      <c r="AR173" s="229" t="s">
        <v>155</v>
      </c>
      <c r="AT173" s="229" t="s">
        <v>262</v>
      </c>
      <c r="AU173" s="229" t="s">
        <v>88</v>
      </c>
      <c r="AY173" s="13" t="s">
        <v>148</v>
      </c>
      <c r="BE173" s="111">
        <f>IF(O173="základní",K173,0)</f>
        <v>0</v>
      </c>
      <c r="BF173" s="111">
        <f>IF(O173="snížená",K173,0)</f>
        <v>0</v>
      </c>
      <c r="BG173" s="111">
        <f>IF(O173="zákl. přenesená",K173,0)</f>
        <v>0</v>
      </c>
      <c r="BH173" s="111">
        <f>IF(O173="sníž. přenesená",K173,0)</f>
        <v>0</v>
      </c>
      <c r="BI173" s="111">
        <f>IF(O173="nulová",K173,0)</f>
        <v>0</v>
      </c>
      <c r="BJ173" s="13" t="s">
        <v>88</v>
      </c>
      <c r="BK173" s="111">
        <f>ROUND(P173*H173,2)</f>
        <v>0</v>
      </c>
      <c r="BL173" s="13" t="s">
        <v>155</v>
      </c>
      <c r="BM173" s="229" t="s">
        <v>265</v>
      </c>
    </row>
    <row r="174" spans="1:65" s="2" customFormat="1" ht="11.25">
      <c r="A174" s="31"/>
      <c r="B174" s="32"/>
      <c r="C174" s="33"/>
      <c r="D174" s="230" t="s">
        <v>157</v>
      </c>
      <c r="E174" s="33"/>
      <c r="F174" s="231" t="s">
        <v>264</v>
      </c>
      <c r="G174" s="33"/>
      <c r="H174" s="33"/>
      <c r="I174" s="125"/>
      <c r="J174" s="125"/>
      <c r="K174" s="33"/>
      <c r="L174" s="33"/>
      <c r="M174" s="34"/>
      <c r="N174" s="232"/>
      <c r="O174" s="233"/>
      <c r="P174" s="67"/>
      <c r="Q174" s="67"/>
      <c r="R174" s="67"/>
      <c r="S174" s="67"/>
      <c r="T174" s="67"/>
      <c r="U174" s="67"/>
      <c r="V174" s="67"/>
      <c r="W174" s="67"/>
      <c r="X174" s="67"/>
      <c r="Y174" s="68"/>
      <c r="Z174" s="31"/>
      <c r="AA174" s="31"/>
      <c r="AB174" s="31"/>
      <c r="AC174" s="31"/>
      <c r="AD174" s="31"/>
      <c r="AE174" s="31"/>
      <c r="AT174" s="13" t="s">
        <v>157</v>
      </c>
      <c r="AU174" s="13" t="s">
        <v>88</v>
      </c>
    </row>
    <row r="175" spans="1:65" s="2" customFormat="1" ht="21.75" customHeight="1">
      <c r="A175" s="31"/>
      <c r="B175" s="32"/>
      <c r="C175" s="217" t="s">
        <v>9</v>
      </c>
      <c r="D175" s="217" t="s">
        <v>150</v>
      </c>
      <c r="E175" s="218" t="s">
        <v>266</v>
      </c>
      <c r="F175" s="219" t="s">
        <v>267</v>
      </c>
      <c r="G175" s="220" t="s">
        <v>153</v>
      </c>
      <c r="H175" s="221">
        <v>41</v>
      </c>
      <c r="I175" s="222"/>
      <c r="J175" s="222"/>
      <c r="K175" s="223">
        <f>ROUND(P175*H175,2)</f>
        <v>0</v>
      </c>
      <c r="L175" s="219" t="s">
        <v>154</v>
      </c>
      <c r="M175" s="34"/>
      <c r="N175" s="224" t="s">
        <v>1</v>
      </c>
      <c r="O175" s="225" t="s">
        <v>43</v>
      </c>
      <c r="P175" s="226">
        <f>I175+J175</f>
        <v>0</v>
      </c>
      <c r="Q175" s="226">
        <f>ROUND(I175*H175,2)</f>
        <v>0</v>
      </c>
      <c r="R175" s="226">
        <f>ROUND(J175*H175,2)</f>
        <v>0</v>
      </c>
      <c r="S175" s="67"/>
      <c r="T175" s="227">
        <f>S175*H175</f>
        <v>0</v>
      </c>
      <c r="U175" s="227">
        <v>0</v>
      </c>
      <c r="V175" s="227">
        <f>U175*H175</f>
        <v>0</v>
      </c>
      <c r="W175" s="227">
        <v>0</v>
      </c>
      <c r="X175" s="227">
        <f>W175*H175</f>
        <v>0</v>
      </c>
      <c r="Y175" s="228" t="s">
        <v>1</v>
      </c>
      <c r="Z175" s="31"/>
      <c r="AA175" s="31"/>
      <c r="AB175" s="31"/>
      <c r="AC175" s="31"/>
      <c r="AD175" s="31"/>
      <c r="AE175" s="31"/>
      <c r="AR175" s="229" t="s">
        <v>155</v>
      </c>
      <c r="AT175" s="229" t="s">
        <v>150</v>
      </c>
      <c r="AU175" s="229" t="s">
        <v>88</v>
      </c>
      <c r="AY175" s="13" t="s">
        <v>148</v>
      </c>
      <c r="BE175" s="111">
        <f>IF(O175="základní",K175,0)</f>
        <v>0</v>
      </c>
      <c r="BF175" s="111">
        <f>IF(O175="snížená",K175,0)</f>
        <v>0</v>
      </c>
      <c r="BG175" s="111">
        <f>IF(O175="zákl. přenesená",K175,0)</f>
        <v>0</v>
      </c>
      <c r="BH175" s="111">
        <f>IF(O175="sníž. přenesená",K175,0)</f>
        <v>0</v>
      </c>
      <c r="BI175" s="111">
        <f>IF(O175="nulová",K175,0)</f>
        <v>0</v>
      </c>
      <c r="BJ175" s="13" t="s">
        <v>88</v>
      </c>
      <c r="BK175" s="111">
        <f>ROUND(P175*H175,2)</f>
        <v>0</v>
      </c>
      <c r="BL175" s="13" t="s">
        <v>155</v>
      </c>
      <c r="BM175" s="229" t="s">
        <v>268</v>
      </c>
    </row>
    <row r="176" spans="1:65" s="2" customFormat="1" ht="39">
      <c r="A176" s="31"/>
      <c r="B176" s="32"/>
      <c r="C176" s="33"/>
      <c r="D176" s="230" t="s">
        <v>157</v>
      </c>
      <c r="E176" s="33"/>
      <c r="F176" s="231" t="s">
        <v>269</v>
      </c>
      <c r="G176" s="33"/>
      <c r="H176" s="33"/>
      <c r="I176" s="125"/>
      <c r="J176" s="125"/>
      <c r="K176" s="33"/>
      <c r="L176" s="33"/>
      <c r="M176" s="34"/>
      <c r="N176" s="232"/>
      <c r="O176" s="233"/>
      <c r="P176" s="67"/>
      <c r="Q176" s="67"/>
      <c r="R176" s="67"/>
      <c r="S176" s="67"/>
      <c r="T176" s="67"/>
      <c r="U176" s="67"/>
      <c r="V176" s="67"/>
      <c r="W176" s="67"/>
      <c r="X176" s="67"/>
      <c r="Y176" s="68"/>
      <c r="Z176" s="31"/>
      <c r="AA176" s="31"/>
      <c r="AB176" s="31"/>
      <c r="AC176" s="31"/>
      <c r="AD176" s="31"/>
      <c r="AE176" s="31"/>
      <c r="AT176" s="13" t="s">
        <v>157</v>
      </c>
      <c r="AU176" s="13" t="s">
        <v>88</v>
      </c>
    </row>
    <row r="177" spans="1:65" s="2" customFormat="1" ht="21.75" customHeight="1">
      <c r="A177" s="31"/>
      <c r="B177" s="32"/>
      <c r="C177" s="217" t="s">
        <v>270</v>
      </c>
      <c r="D177" s="217" t="s">
        <v>150</v>
      </c>
      <c r="E177" s="218" t="s">
        <v>271</v>
      </c>
      <c r="F177" s="219" t="s">
        <v>272</v>
      </c>
      <c r="G177" s="220" t="s">
        <v>153</v>
      </c>
      <c r="H177" s="221">
        <v>1</v>
      </c>
      <c r="I177" s="222"/>
      <c r="J177" s="222"/>
      <c r="K177" s="223">
        <f>ROUND(P177*H177,2)</f>
        <v>0</v>
      </c>
      <c r="L177" s="219" t="s">
        <v>154</v>
      </c>
      <c r="M177" s="34"/>
      <c r="N177" s="224" t="s">
        <v>1</v>
      </c>
      <c r="O177" s="225" t="s">
        <v>43</v>
      </c>
      <c r="P177" s="226">
        <f>I177+J177</f>
        <v>0</v>
      </c>
      <c r="Q177" s="226">
        <f>ROUND(I177*H177,2)</f>
        <v>0</v>
      </c>
      <c r="R177" s="226">
        <f>ROUND(J177*H177,2)</f>
        <v>0</v>
      </c>
      <c r="S177" s="67"/>
      <c r="T177" s="227">
        <f>S177*H177</f>
        <v>0</v>
      </c>
      <c r="U177" s="227">
        <v>0</v>
      </c>
      <c r="V177" s="227">
        <f>U177*H177</f>
        <v>0</v>
      </c>
      <c r="W177" s="227">
        <v>0</v>
      </c>
      <c r="X177" s="227">
        <f>W177*H177</f>
        <v>0</v>
      </c>
      <c r="Y177" s="228" t="s">
        <v>1</v>
      </c>
      <c r="Z177" s="31"/>
      <c r="AA177" s="31"/>
      <c r="AB177" s="31"/>
      <c r="AC177" s="31"/>
      <c r="AD177" s="31"/>
      <c r="AE177" s="31"/>
      <c r="AR177" s="229" t="s">
        <v>155</v>
      </c>
      <c r="AT177" s="229" t="s">
        <v>150</v>
      </c>
      <c r="AU177" s="229" t="s">
        <v>88</v>
      </c>
      <c r="AY177" s="13" t="s">
        <v>148</v>
      </c>
      <c r="BE177" s="111">
        <f>IF(O177="základní",K177,0)</f>
        <v>0</v>
      </c>
      <c r="BF177" s="111">
        <f>IF(O177="snížená",K177,0)</f>
        <v>0</v>
      </c>
      <c r="BG177" s="111">
        <f>IF(O177="zákl. přenesená",K177,0)</f>
        <v>0</v>
      </c>
      <c r="BH177" s="111">
        <f>IF(O177="sníž. přenesená",K177,0)</f>
        <v>0</v>
      </c>
      <c r="BI177" s="111">
        <f>IF(O177="nulová",K177,0)</f>
        <v>0</v>
      </c>
      <c r="BJ177" s="13" t="s">
        <v>88</v>
      </c>
      <c r="BK177" s="111">
        <f>ROUND(P177*H177,2)</f>
        <v>0</v>
      </c>
      <c r="BL177" s="13" t="s">
        <v>155</v>
      </c>
      <c r="BM177" s="229" t="s">
        <v>273</v>
      </c>
    </row>
    <row r="178" spans="1:65" s="2" customFormat="1" ht="29.25">
      <c r="A178" s="31"/>
      <c r="B178" s="32"/>
      <c r="C178" s="33"/>
      <c r="D178" s="230" t="s">
        <v>157</v>
      </c>
      <c r="E178" s="33"/>
      <c r="F178" s="231" t="s">
        <v>274</v>
      </c>
      <c r="G178" s="33"/>
      <c r="H178" s="33"/>
      <c r="I178" s="125"/>
      <c r="J178" s="125"/>
      <c r="K178" s="33"/>
      <c r="L178" s="33"/>
      <c r="M178" s="34"/>
      <c r="N178" s="232"/>
      <c r="O178" s="233"/>
      <c r="P178" s="67"/>
      <c r="Q178" s="67"/>
      <c r="R178" s="67"/>
      <c r="S178" s="67"/>
      <c r="T178" s="67"/>
      <c r="U178" s="67"/>
      <c r="V178" s="67"/>
      <c r="W178" s="67"/>
      <c r="X178" s="67"/>
      <c r="Y178" s="68"/>
      <c r="Z178" s="31"/>
      <c r="AA178" s="31"/>
      <c r="AB178" s="31"/>
      <c r="AC178" s="31"/>
      <c r="AD178" s="31"/>
      <c r="AE178" s="31"/>
      <c r="AT178" s="13" t="s">
        <v>157</v>
      </c>
      <c r="AU178" s="13" t="s">
        <v>88</v>
      </c>
    </row>
    <row r="179" spans="1:65" s="2" customFormat="1" ht="21.75" customHeight="1">
      <c r="A179" s="31"/>
      <c r="B179" s="32"/>
      <c r="C179" s="217" t="s">
        <v>275</v>
      </c>
      <c r="D179" s="217" t="s">
        <v>150</v>
      </c>
      <c r="E179" s="218" t="s">
        <v>276</v>
      </c>
      <c r="F179" s="219" t="s">
        <v>277</v>
      </c>
      <c r="G179" s="220" t="s">
        <v>153</v>
      </c>
      <c r="H179" s="221">
        <v>7</v>
      </c>
      <c r="I179" s="222"/>
      <c r="J179" s="222"/>
      <c r="K179" s="223">
        <f>ROUND(P179*H179,2)</f>
        <v>0</v>
      </c>
      <c r="L179" s="219" t="s">
        <v>154</v>
      </c>
      <c r="M179" s="34"/>
      <c r="N179" s="224" t="s">
        <v>1</v>
      </c>
      <c r="O179" s="225" t="s">
        <v>43</v>
      </c>
      <c r="P179" s="226">
        <f>I179+J179</f>
        <v>0</v>
      </c>
      <c r="Q179" s="226">
        <f>ROUND(I179*H179,2)</f>
        <v>0</v>
      </c>
      <c r="R179" s="226">
        <f>ROUND(J179*H179,2)</f>
        <v>0</v>
      </c>
      <c r="S179" s="67"/>
      <c r="T179" s="227">
        <f>S179*H179</f>
        <v>0</v>
      </c>
      <c r="U179" s="227">
        <v>0</v>
      </c>
      <c r="V179" s="227">
        <f>U179*H179</f>
        <v>0</v>
      </c>
      <c r="W179" s="227">
        <v>0</v>
      </c>
      <c r="X179" s="227">
        <f>W179*H179</f>
        <v>0</v>
      </c>
      <c r="Y179" s="228" t="s">
        <v>1</v>
      </c>
      <c r="Z179" s="31"/>
      <c r="AA179" s="31"/>
      <c r="AB179" s="31"/>
      <c r="AC179" s="31"/>
      <c r="AD179" s="31"/>
      <c r="AE179" s="31"/>
      <c r="AR179" s="229" t="s">
        <v>155</v>
      </c>
      <c r="AT179" s="229" t="s">
        <v>150</v>
      </c>
      <c r="AU179" s="229" t="s">
        <v>88</v>
      </c>
      <c r="AY179" s="13" t="s">
        <v>148</v>
      </c>
      <c r="BE179" s="111">
        <f>IF(O179="základní",K179,0)</f>
        <v>0</v>
      </c>
      <c r="BF179" s="111">
        <f>IF(O179="snížená",K179,0)</f>
        <v>0</v>
      </c>
      <c r="BG179" s="111">
        <f>IF(O179="zákl. přenesená",K179,0)</f>
        <v>0</v>
      </c>
      <c r="BH179" s="111">
        <f>IF(O179="sníž. přenesená",K179,0)</f>
        <v>0</v>
      </c>
      <c r="BI179" s="111">
        <f>IF(O179="nulová",K179,0)</f>
        <v>0</v>
      </c>
      <c r="BJ179" s="13" t="s">
        <v>88</v>
      </c>
      <c r="BK179" s="111">
        <f>ROUND(P179*H179,2)</f>
        <v>0</v>
      </c>
      <c r="BL179" s="13" t="s">
        <v>155</v>
      </c>
      <c r="BM179" s="229" t="s">
        <v>278</v>
      </c>
    </row>
    <row r="180" spans="1:65" s="2" customFormat="1" ht="29.25">
      <c r="A180" s="31"/>
      <c r="B180" s="32"/>
      <c r="C180" s="33"/>
      <c r="D180" s="230" t="s">
        <v>157</v>
      </c>
      <c r="E180" s="33"/>
      <c r="F180" s="231" t="s">
        <v>279</v>
      </c>
      <c r="G180" s="33"/>
      <c r="H180" s="33"/>
      <c r="I180" s="125"/>
      <c r="J180" s="125"/>
      <c r="K180" s="33"/>
      <c r="L180" s="33"/>
      <c r="M180" s="34"/>
      <c r="N180" s="232"/>
      <c r="O180" s="233"/>
      <c r="P180" s="67"/>
      <c r="Q180" s="67"/>
      <c r="R180" s="67"/>
      <c r="S180" s="67"/>
      <c r="T180" s="67"/>
      <c r="U180" s="67"/>
      <c r="V180" s="67"/>
      <c r="W180" s="67"/>
      <c r="X180" s="67"/>
      <c r="Y180" s="68"/>
      <c r="Z180" s="31"/>
      <c r="AA180" s="31"/>
      <c r="AB180" s="31"/>
      <c r="AC180" s="31"/>
      <c r="AD180" s="31"/>
      <c r="AE180" s="31"/>
      <c r="AT180" s="13" t="s">
        <v>157</v>
      </c>
      <c r="AU180" s="13" t="s">
        <v>88</v>
      </c>
    </row>
    <row r="181" spans="1:65" s="2" customFormat="1" ht="21.75" customHeight="1">
      <c r="A181" s="31"/>
      <c r="B181" s="32"/>
      <c r="C181" s="217" t="s">
        <v>280</v>
      </c>
      <c r="D181" s="217" t="s">
        <v>150</v>
      </c>
      <c r="E181" s="218" t="s">
        <v>281</v>
      </c>
      <c r="F181" s="219" t="s">
        <v>282</v>
      </c>
      <c r="G181" s="220" t="s">
        <v>153</v>
      </c>
      <c r="H181" s="221">
        <v>102</v>
      </c>
      <c r="I181" s="222"/>
      <c r="J181" s="222"/>
      <c r="K181" s="223">
        <f>ROUND(P181*H181,2)</f>
        <v>0</v>
      </c>
      <c r="L181" s="219" t="s">
        <v>154</v>
      </c>
      <c r="M181" s="34"/>
      <c r="N181" s="224" t="s">
        <v>1</v>
      </c>
      <c r="O181" s="225" t="s">
        <v>43</v>
      </c>
      <c r="P181" s="226">
        <f>I181+J181</f>
        <v>0</v>
      </c>
      <c r="Q181" s="226">
        <f>ROUND(I181*H181,2)</f>
        <v>0</v>
      </c>
      <c r="R181" s="226">
        <f>ROUND(J181*H181,2)</f>
        <v>0</v>
      </c>
      <c r="S181" s="67"/>
      <c r="T181" s="227">
        <f>S181*H181</f>
        <v>0</v>
      </c>
      <c r="U181" s="227">
        <v>0</v>
      </c>
      <c r="V181" s="227">
        <f>U181*H181</f>
        <v>0</v>
      </c>
      <c r="W181" s="227">
        <v>0</v>
      </c>
      <c r="X181" s="227">
        <f>W181*H181</f>
        <v>0</v>
      </c>
      <c r="Y181" s="228" t="s">
        <v>1</v>
      </c>
      <c r="Z181" s="31"/>
      <c r="AA181" s="31"/>
      <c r="AB181" s="31"/>
      <c r="AC181" s="31"/>
      <c r="AD181" s="31"/>
      <c r="AE181" s="31"/>
      <c r="AR181" s="229" t="s">
        <v>155</v>
      </c>
      <c r="AT181" s="229" t="s">
        <v>150</v>
      </c>
      <c r="AU181" s="229" t="s">
        <v>88</v>
      </c>
      <c r="AY181" s="13" t="s">
        <v>148</v>
      </c>
      <c r="BE181" s="111">
        <f>IF(O181="základní",K181,0)</f>
        <v>0</v>
      </c>
      <c r="BF181" s="111">
        <f>IF(O181="snížená",K181,0)</f>
        <v>0</v>
      </c>
      <c r="BG181" s="111">
        <f>IF(O181="zákl. přenesená",K181,0)</f>
        <v>0</v>
      </c>
      <c r="BH181" s="111">
        <f>IF(O181="sníž. přenesená",K181,0)</f>
        <v>0</v>
      </c>
      <c r="BI181" s="111">
        <f>IF(O181="nulová",K181,0)</f>
        <v>0</v>
      </c>
      <c r="BJ181" s="13" t="s">
        <v>88</v>
      </c>
      <c r="BK181" s="111">
        <f>ROUND(P181*H181,2)</f>
        <v>0</v>
      </c>
      <c r="BL181" s="13" t="s">
        <v>155</v>
      </c>
      <c r="BM181" s="229" t="s">
        <v>283</v>
      </c>
    </row>
    <row r="182" spans="1:65" s="2" customFormat="1" ht="29.25">
      <c r="A182" s="31"/>
      <c r="B182" s="32"/>
      <c r="C182" s="33"/>
      <c r="D182" s="230" t="s">
        <v>157</v>
      </c>
      <c r="E182" s="33"/>
      <c r="F182" s="231" t="s">
        <v>284</v>
      </c>
      <c r="G182" s="33"/>
      <c r="H182" s="33"/>
      <c r="I182" s="125"/>
      <c r="J182" s="125"/>
      <c r="K182" s="33"/>
      <c r="L182" s="33"/>
      <c r="M182" s="34"/>
      <c r="N182" s="232"/>
      <c r="O182" s="233"/>
      <c r="P182" s="67"/>
      <c r="Q182" s="67"/>
      <c r="R182" s="67"/>
      <c r="S182" s="67"/>
      <c r="T182" s="67"/>
      <c r="U182" s="67"/>
      <c r="V182" s="67"/>
      <c r="W182" s="67"/>
      <c r="X182" s="67"/>
      <c r="Y182" s="68"/>
      <c r="Z182" s="31"/>
      <c r="AA182" s="31"/>
      <c r="AB182" s="31"/>
      <c r="AC182" s="31"/>
      <c r="AD182" s="31"/>
      <c r="AE182" s="31"/>
      <c r="AT182" s="13" t="s">
        <v>157</v>
      </c>
      <c r="AU182" s="13" t="s">
        <v>88</v>
      </c>
    </row>
    <row r="183" spans="1:65" s="2" customFormat="1" ht="21.75" customHeight="1">
      <c r="A183" s="31"/>
      <c r="B183" s="32"/>
      <c r="C183" s="217" t="s">
        <v>285</v>
      </c>
      <c r="D183" s="217" t="s">
        <v>150</v>
      </c>
      <c r="E183" s="218" t="s">
        <v>286</v>
      </c>
      <c r="F183" s="219" t="s">
        <v>287</v>
      </c>
      <c r="G183" s="220" t="s">
        <v>153</v>
      </c>
      <c r="H183" s="221">
        <v>1</v>
      </c>
      <c r="I183" s="222"/>
      <c r="J183" s="222"/>
      <c r="K183" s="223">
        <f>ROUND(P183*H183,2)</f>
        <v>0</v>
      </c>
      <c r="L183" s="219" t="s">
        <v>154</v>
      </c>
      <c r="M183" s="34"/>
      <c r="N183" s="224" t="s">
        <v>1</v>
      </c>
      <c r="O183" s="225" t="s">
        <v>43</v>
      </c>
      <c r="P183" s="226">
        <f>I183+J183</f>
        <v>0</v>
      </c>
      <c r="Q183" s="226">
        <f>ROUND(I183*H183,2)</f>
        <v>0</v>
      </c>
      <c r="R183" s="226">
        <f>ROUND(J183*H183,2)</f>
        <v>0</v>
      </c>
      <c r="S183" s="67"/>
      <c r="T183" s="227">
        <f>S183*H183</f>
        <v>0</v>
      </c>
      <c r="U183" s="227">
        <v>0</v>
      </c>
      <c r="V183" s="227">
        <f>U183*H183</f>
        <v>0</v>
      </c>
      <c r="W183" s="227">
        <v>0</v>
      </c>
      <c r="X183" s="227">
        <f>W183*H183</f>
        <v>0</v>
      </c>
      <c r="Y183" s="228" t="s">
        <v>1</v>
      </c>
      <c r="Z183" s="31"/>
      <c r="AA183" s="31"/>
      <c r="AB183" s="31"/>
      <c r="AC183" s="31"/>
      <c r="AD183" s="31"/>
      <c r="AE183" s="31"/>
      <c r="AR183" s="229" t="s">
        <v>155</v>
      </c>
      <c r="AT183" s="229" t="s">
        <v>150</v>
      </c>
      <c r="AU183" s="229" t="s">
        <v>88</v>
      </c>
      <c r="AY183" s="13" t="s">
        <v>148</v>
      </c>
      <c r="BE183" s="111">
        <f>IF(O183="základní",K183,0)</f>
        <v>0</v>
      </c>
      <c r="BF183" s="111">
        <f>IF(O183="snížená",K183,0)</f>
        <v>0</v>
      </c>
      <c r="BG183" s="111">
        <f>IF(O183="zákl. přenesená",K183,0)</f>
        <v>0</v>
      </c>
      <c r="BH183" s="111">
        <f>IF(O183="sníž. přenesená",K183,0)</f>
        <v>0</v>
      </c>
      <c r="BI183" s="111">
        <f>IF(O183="nulová",K183,0)</f>
        <v>0</v>
      </c>
      <c r="BJ183" s="13" t="s">
        <v>88</v>
      </c>
      <c r="BK183" s="111">
        <f>ROUND(P183*H183,2)</f>
        <v>0</v>
      </c>
      <c r="BL183" s="13" t="s">
        <v>155</v>
      </c>
      <c r="BM183" s="229" t="s">
        <v>288</v>
      </c>
    </row>
    <row r="184" spans="1:65" s="2" customFormat="1" ht="29.25">
      <c r="A184" s="31"/>
      <c r="B184" s="32"/>
      <c r="C184" s="33"/>
      <c r="D184" s="230" t="s">
        <v>157</v>
      </c>
      <c r="E184" s="33"/>
      <c r="F184" s="231" t="s">
        <v>289</v>
      </c>
      <c r="G184" s="33"/>
      <c r="H184" s="33"/>
      <c r="I184" s="125"/>
      <c r="J184" s="125"/>
      <c r="K184" s="33"/>
      <c r="L184" s="33"/>
      <c r="M184" s="34"/>
      <c r="N184" s="232"/>
      <c r="O184" s="233"/>
      <c r="P184" s="67"/>
      <c r="Q184" s="67"/>
      <c r="R184" s="67"/>
      <c r="S184" s="67"/>
      <c r="T184" s="67"/>
      <c r="U184" s="67"/>
      <c r="V184" s="67"/>
      <c r="W184" s="67"/>
      <c r="X184" s="67"/>
      <c r="Y184" s="68"/>
      <c r="Z184" s="31"/>
      <c r="AA184" s="31"/>
      <c r="AB184" s="31"/>
      <c r="AC184" s="31"/>
      <c r="AD184" s="31"/>
      <c r="AE184" s="31"/>
      <c r="AT184" s="13" t="s">
        <v>157</v>
      </c>
      <c r="AU184" s="13" t="s">
        <v>88</v>
      </c>
    </row>
    <row r="185" spans="1:65" s="2" customFormat="1" ht="21.75" customHeight="1">
      <c r="A185" s="31"/>
      <c r="B185" s="32"/>
      <c r="C185" s="217" t="s">
        <v>290</v>
      </c>
      <c r="D185" s="217" t="s">
        <v>150</v>
      </c>
      <c r="E185" s="218" t="s">
        <v>291</v>
      </c>
      <c r="F185" s="219" t="s">
        <v>292</v>
      </c>
      <c r="G185" s="220" t="s">
        <v>153</v>
      </c>
      <c r="H185" s="221">
        <v>19</v>
      </c>
      <c r="I185" s="222"/>
      <c r="J185" s="222"/>
      <c r="K185" s="223">
        <f>ROUND(P185*H185,2)</f>
        <v>0</v>
      </c>
      <c r="L185" s="219" t="s">
        <v>154</v>
      </c>
      <c r="M185" s="34"/>
      <c r="N185" s="224" t="s">
        <v>1</v>
      </c>
      <c r="O185" s="225" t="s">
        <v>43</v>
      </c>
      <c r="P185" s="226">
        <f>I185+J185</f>
        <v>0</v>
      </c>
      <c r="Q185" s="226">
        <f>ROUND(I185*H185,2)</f>
        <v>0</v>
      </c>
      <c r="R185" s="226">
        <f>ROUND(J185*H185,2)</f>
        <v>0</v>
      </c>
      <c r="S185" s="67"/>
      <c r="T185" s="227">
        <f>S185*H185</f>
        <v>0</v>
      </c>
      <c r="U185" s="227">
        <v>0</v>
      </c>
      <c r="V185" s="227">
        <f>U185*H185</f>
        <v>0</v>
      </c>
      <c r="W185" s="227">
        <v>0</v>
      </c>
      <c r="X185" s="227">
        <f>W185*H185</f>
        <v>0</v>
      </c>
      <c r="Y185" s="228" t="s">
        <v>1</v>
      </c>
      <c r="Z185" s="31"/>
      <c r="AA185" s="31"/>
      <c r="AB185" s="31"/>
      <c r="AC185" s="31"/>
      <c r="AD185" s="31"/>
      <c r="AE185" s="31"/>
      <c r="AR185" s="229" t="s">
        <v>155</v>
      </c>
      <c r="AT185" s="229" t="s">
        <v>150</v>
      </c>
      <c r="AU185" s="229" t="s">
        <v>88</v>
      </c>
      <c r="AY185" s="13" t="s">
        <v>148</v>
      </c>
      <c r="BE185" s="111">
        <f>IF(O185="základní",K185,0)</f>
        <v>0</v>
      </c>
      <c r="BF185" s="111">
        <f>IF(O185="snížená",K185,0)</f>
        <v>0</v>
      </c>
      <c r="BG185" s="111">
        <f>IF(O185="zákl. přenesená",K185,0)</f>
        <v>0</v>
      </c>
      <c r="BH185" s="111">
        <f>IF(O185="sníž. přenesená",K185,0)</f>
        <v>0</v>
      </c>
      <c r="BI185" s="111">
        <f>IF(O185="nulová",K185,0)</f>
        <v>0</v>
      </c>
      <c r="BJ185" s="13" t="s">
        <v>88</v>
      </c>
      <c r="BK185" s="111">
        <f>ROUND(P185*H185,2)</f>
        <v>0</v>
      </c>
      <c r="BL185" s="13" t="s">
        <v>155</v>
      </c>
      <c r="BM185" s="229" t="s">
        <v>293</v>
      </c>
    </row>
    <row r="186" spans="1:65" s="2" customFormat="1" ht="39">
      <c r="A186" s="31"/>
      <c r="B186" s="32"/>
      <c r="C186" s="33"/>
      <c r="D186" s="230" t="s">
        <v>157</v>
      </c>
      <c r="E186" s="33"/>
      <c r="F186" s="231" t="s">
        <v>294</v>
      </c>
      <c r="G186" s="33"/>
      <c r="H186" s="33"/>
      <c r="I186" s="125"/>
      <c r="J186" s="125"/>
      <c r="K186" s="33"/>
      <c r="L186" s="33"/>
      <c r="M186" s="34"/>
      <c r="N186" s="232"/>
      <c r="O186" s="233"/>
      <c r="P186" s="67"/>
      <c r="Q186" s="67"/>
      <c r="R186" s="67"/>
      <c r="S186" s="67"/>
      <c r="T186" s="67"/>
      <c r="U186" s="67"/>
      <c r="V186" s="67"/>
      <c r="W186" s="67"/>
      <c r="X186" s="67"/>
      <c r="Y186" s="68"/>
      <c r="Z186" s="31"/>
      <c r="AA186" s="31"/>
      <c r="AB186" s="31"/>
      <c r="AC186" s="31"/>
      <c r="AD186" s="31"/>
      <c r="AE186" s="31"/>
      <c r="AT186" s="13" t="s">
        <v>157</v>
      </c>
      <c r="AU186" s="13" t="s">
        <v>88</v>
      </c>
    </row>
    <row r="187" spans="1:65" s="2" customFormat="1" ht="21.75" customHeight="1">
      <c r="A187" s="31"/>
      <c r="B187" s="32"/>
      <c r="C187" s="217" t="s">
        <v>8</v>
      </c>
      <c r="D187" s="217" t="s">
        <v>150</v>
      </c>
      <c r="E187" s="218" t="s">
        <v>295</v>
      </c>
      <c r="F187" s="219" t="s">
        <v>296</v>
      </c>
      <c r="G187" s="220" t="s">
        <v>153</v>
      </c>
      <c r="H187" s="221">
        <v>1985</v>
      </c>
      <c r="I187" s="222"/>
      <c r="J187" s="222"/>
      <c r="K187" s="223">
        <f>ROUND(P187*H187,2)</f>
        <v>0</v>
      </c>
      <c r="L187" s="219" t="s">
        <v>154</v>
      </c>
      <c r="M187" s="34"/>
      <c r="N187" s="224" t="s">
        <v>1</v>
      </c>
      <c r="O187" s="225" t="s">
        <v>43</v>
      </c>
      <c r="P187" s="226">
        <f>I187+J187</f>
        <v>0</v>
      </c>
      <c r="Q187" s="226">
        <f>ROUND(I187*H187,2)</f>
        <v>0</v>
      </c>
      <c r="R187" s="226">
        <f>ROUND(J187*H187,2)</f>
        <v>0</v>
      </c>
      <c r="S187" s="67"/>
      <c r="T187" s="227">
        <f>S187*H187</f>
        <v>0</v>
      </c>
      <c r="U187" s="227">
        <v>0</v>
      </c>
      <c r="V187" s="227">
        <f>U187*H187</f>
        <v>0</v>
      </c>
      <c r="W187" s="227">
        <v>0</v>
      </c>
      <c r="X187" s="227">
        <f>W187*H187</f>
        <v>0</v>
      </c>
      <c r="Y187" s="228" t="s">
        <v>1</v>
      </c>
      <c r="Z187" s="31"/>
      <c r="AA187" s="31"/>
      <c r="AB187" s="31"/>
      <c r="AC187" s="31"/>
      <c r="AD187" s="31"/>
      <c r="AE187" s="31"/>
      <c r="AR187" s="229" t="s">
        <v>155</v>
      </c>
      <c r="AT187" s="229" t="s">
        <v>150</v>
      </c>
      <c r="AU187" s="229" t="s">
        <v>88</v>
      </c>
      <c r="AY187" s="13" t="s">
        <v>148</v>
      </c>
      <c r="BE187" s="111">
        <f>IF(O187="základní",K187,0)</f>
        <v>0</v>
      </c>
      <c r="BF187" s="111">
        <f>IF(O187="snížená",K187,0)</f>
        <v>0</v>
      </c>
      <c r="BG187" s="111">
        <f>IF(O187="zákl. přenesená",K187,0)</f>
        <v>0</v>
      </c>
      <c r="BH187" s="111">
        <f>IF(O187="sníž. přenesená",K187,0)</f>
        <v>0</v>
      </c>
      <c r="BI187" s="111">
        <f>IF(O187="nulová",K187,0)</f>
        <v>0</v>
      </c>
      <c r="BJ187" s="13" t="s">
        <v>88</v>
      </c>
      <c r="BK187" s="111">
        <f>ROUND(P187*H187,2)</f>
        <v>0</v>
      </c>
      <c r="BL187" s="13" t="s">
        <v>155</v>
      </c>
      <c r="BM187" s="229" t="s">
        <v>297</v>
      </c>
    </row>
    <row r="188" spans="1:65" s="2" customFormat="1" ht="29.25">
      <c r="A188" s="31"/>
      <c r="B188" s="32"/>
      <c r="C188" s="33"/>
      <c r="D188" s="230" t="s">
        <v>157</v>
      </c>
      <c r="E188" s="33"/>
      <c r="F188" s="231" t="s">
        <v>298</v>
      </c>
      <c r="G188" s="33"/>
      <c r="H188" s="33"/>
      <c r="I188" s="125"/>
      <c r="J188" s="125"/>
      <c r="K188" s="33"/>
      <c r="L188" s="33"/>
      <c r="M188" s="34"/>
      <c r="N188" s="232"/>
      <c r="O188" s="233"/>
      <c r="P188" s="67"/>
      <c r="Q188" s="67"/>
      <c r="R188" s="67"/>
      <c r="S188" s="67"/>
      <c r="T188" s="67"/>
      <c r="U188" s="67"/>
      <c r="V188" s="67"/>
      <c r="W188" s="67"/>
      <c r="X188" s="67"/>
      <c r="Y188" s="68"/>
      <c r="Z188" s="31"/>
      <c r="AA188" s="31"/>
      <c r="AB188" s="31"/>
      <c r="AC188" s="31"/>
      <c r="AD188" s="31"/>
      <c r="AE188" s="31"/>
      <c r="AT188" s="13" t="s">
        <v>157</v>
      </c>
      <c r="AU188" s="13" t="s">
        <v>88</v>
      </c>
    </row>
    <row r="189" spans="1:65" s="2" customFormat="1" ht="21.75" customHeight="1">
      <c r="A189" s="31"/>
      <c r="B189" s="32"/>
      <c r="C189" s="217" t="s">
        <v>299</v>
      </c>
      <c r="D189" s="217" t="s">
        <v>150</v>
      </c>
      <c r="E189" s="218" t="s">
        <v>300</v>
      </c>
      <c r="F189" s="219" t="s">
        <v>301</v>
      </c>
      <c r="G189" s="220" t="s">
        <v>153</v>
      </c>
      <c r="H189" s="221">
        <v>1</v>
      </c>
      <c r="I189" s="222"/>
      <c r="J189" s="222"/>
      <c r="K189" s="223">
        <f>ROUND(P189*H189,2)</f>
        <v>0</v>
      </c>
      <c r="L189" s="219" t="s">
        <v>154</v>
      </c>
      <c r="M189" s="34"/>
      <c r="N189" s="224" t="s">
        <v>1</v>
      </c>
      <c r="O189" s="225" t="s">
        <v>43</v>
      </c>
      <c r="P189" s="226">
        <f>I189+J189</f>
        <v>0</v>
      </c>
      <c r="Q189" s="226">
        <f>ROUND(I189*H189,2)</f>
        <v>0</v>
      </c>
      <c r="R189" s="226">
        <f>ROUND(J189*H189,2)</f>
        <v>0</v>
      </c>
      <c r="S189" s="67"/>
      <c r="T189" s="227">
        <f>S189*H189</f>
        <v>0</v>
      </c>
      <c r="U189" s="227">
        <v>0</v>
      </c>
      <c r="V189" s="227">
        <f>U189*H189</f>
        <v>0</v>
      </c>
      <c r="W189" s="227">
        <v>0</v>
      </c>
      <c r="X189" s="227">
        <f>W189*H189</f>
        <v>0</v>
      </c>
      <c r="Y189" s="228" t="s">
        <v>1</v>
      </c>
      <c r="Z189" s="31"/>
      <c r="AA189" s="31"/>
      <c r="AB189" s="31"/>
      <c r="AC189" s="31"/>
      <c r="AD189" s="31"/>
      <c r="AE189" s="31"/>
      <c r="AR189" s="229" t="s">
        <v>155</v>
      </c>
      <c r="AT189" s="229" t="s">
        <v>150</v>
      </c>
      <c r="AU189" s="229" t="s">
        <v>88</v>
      </c>
      <c r="AY189" s="13" t="s">
        <v>148</v>
      </c>
      <c r="BE189" s="111">
        <f>IF(O189="základní",K189,0)</f>
        <v>0</v>
      </c>
      <c r="BF189" s="111">
        <f>IF(O189="snížená",K189,0)</f>
        <v>0</v>
      </c>
      <c r="BG189" s="111">
        <f>IF(O189="zákl. přenesená",K189,0)</f>
        <v>0</v>
      </c>
      <c r="BH189" s="111">
        <f>IF(O189="sníž. přenesená",K189,0)</f>
        <v>0</v>
      </c>
      <c r="BI189" s="111">
        <f>IF(O189="nulová",K189,0)</f>
        <v>0</v>
      </c>
      <c r="BJ189" s="13" t="s">
        <v>88</v>
      </c>
      <c r="BK189" s="111">
        <f>ROUND(P189*H189,2)</f>
        <v>0</v>
      </c>
      <c r="BL189" s="13" t="s">
        <v>155</v>
      </c>
      <c r="BM189" s="229" t="s">
        <v>302</v>
      </c>
    </row>
    <row r="190" spans="1:65" s="2" customFormat="1" ht="39">
      <c r="A190" s="31"/>
      <c r="B190" s="32"/>
      <c r="C190" s="33"/>
      <c r="D190" s="230" t="s">
        <v>157</v>
      </c>
      <c r="E190" s="33"/>
      <c r="F190" s="231" t="s">
        <v>303</v>
      </c>
      <c r="G190" s="33"/>
      <c r="H190" s="33"/>
      <c r="I190" s="125"/>
      <c r="J190" s="125"/>
      <c r="K190" s="33"/>
      <c r="L190" s="33"/>
      <c r="M190" s="34"/>
      <c r="N190" s="232"/>
      <c r="O190" s="233"/>
      <c r="P190" s="67"/>
      <c r="Q190" s="67"/>
      <c r="R190" s="67"/>
      <c r="S190" s="67"/>
      <c r="T190" s="67"/>
      <c r="U190" s="67"/>
      <c r="V190" s="67"/>
      <c r="W190" s="67"/>
      <c r="X190" s="67"/>
      <c r="Y190" s="68"/>
      <c r="Z190" s="31"/>
      <c r="AA190" s="31"/>
      <c r="AB190" s="31"/>
      <c r="AC190" s="31"/>
      <c r="AD190" s="31"/>
      <c r="AE190" s="31"/>
      <c r="AT190" s="13" t="s">
        <v>157</v>
      </c>
      <c r="AU190" s="13" t="s">
        <v>88</v>
      </c>
    </row>
    <row r="191" spans="1:65" s="2" customFormat="1" ht="21.75" customHeight="1">
      <c r="A191" s="31"/>
      <c r="B191" s="32"/>
      <c r="C191" s="217" t="s">
        <v>304</v>
      </c>
      <c r="D191" s="217" t="s">
        <v>150</v>
      </c>
      <c r="E191" s="218" t="s">
        <v>305</v>
      </c>
      <c r="F191" s="219" t="s">
        <v>306</v>
      </c>
      <c r="G191" s="220" t="s">
        <v>153</v>
      </c>
      <c r="H191" s="221">
        <v>1200</v>
      </c>
      <c r="I191" s="222"/>
      <c r="J191" s="222"/>
      <c r="K191" s="223">
        <f>ROUND(P191*H191,2)</f>
        <v>0</v>
      </c>
      <c r="L191" s="219" t="s">
        <v>154</v>
      </c>
      <c r="M191" s="34"/>
      <c r="N191" s="224" t="s">
        <v>1</v>
      </c>
      <c r="O191" s="225" t="s">
        <v>43</v>
      </c>
      <c r="P191" s="226">
        <f>I191+J191</f>
        <v>0</v>
      </c>
      <c r="Q191" s="226">
        <f>ROUND(I191*H191,2)</f>
        <v>0</v>
      </c>
      <c r="R191" s="226">
        <f>ROUND(J191*H191,2)</f>
        <v>0</v>
      </c>
      <c r="S191" s="67"/>
      <c r="T191" s="227">
        <f>S191*H191</f>
        <v>0</v>
      </c>
      <c r="U191" s="227">
        <v>0</v>
      </c>
      <c r="V191" s="227">
        <f>U191*H191</f>
        <v>0</v>
      </c>
      <c r="W191" s="227">
        <v>0</v>
      </c>
      <c r="X191" s="227">
        <f>W191*H191</f>
        <v>0</v>
      </c>
      <c r="Y191" s="228" t="s">
        <v>1</v>
      </c>
      <c r="Z191" s="31"/>
      <c r="AA191" s="31"/>
      <c r="AB191" s="31"/>
      <c r="AC191" s="31"/>
      <c r="AD191" s="31"/>
      <c r="AE191" s="31"/>
      <c r="AR191" s="229" t="s">
        <v>155</v>
      </c>
      <c r="AT191" s="229" t="s">
        <v>150</v>
      </c>
      <c r="AU191" s="229" t="s">
        <v>88</v>
      </c>
      <c r="AY191" s="13" t="s">
        <v>148</v>
      </c>
      <c r="BE191" s="111">
        <f>IF(O191="základní",K191,0)</f>
        <v>0</v>
      </c>
      <c r="BF191" s="111">
        <f>IF(O191="snížená",K191,0)</f>
        <v>0</v>
      </c>
      <c r="BG191" s="111">
        <f>IF(O191="zákl. přenesená",K191,0)</f>
        <v>0</v>
      </c>
      <c r="BH191" s="111">
        <f>IF(O191="sníž. přenesená",K191,0)</f>
        <v>0</v>
      </c>
      <c r="BI191" s="111">
        <f>IF(O191="nulová",K191,0)</f>
        <v>0</v>
      </c>
      <c r="BJ191" s="13" t="s">
        <v>88</v>
      </c>
      <c r="BK191" s="111">
        <f>ROUND(P191*H191,2)</f>
        <v>0</v>
      </c>
      <c r="BL191" s="13" t="s">
        <v>155</v>
      </c>
      <c r="BM191" s="229" t="s">
        <v>307</v>
      </c>
    </row>
    <row r="192" spans="1:65" s="2" customFormat="1" ht="39">
      <c r="A192" s="31"/>
      <c r="B192" s="32"/>
      <c r="C192" s="33"/>
      <c r="D192" s="230" t="s">
        <v>157</v>
      </c>
      <c r="E192" s="33"/>
      <c r="F192" s="231" t="s">
        <v>308</v>
      </c>
      <c r="G192" s="33"/>
      <c r="H192" s="33"/>
      <c r="I192" s="125"/>
      <c r="J192" s="125"/>
      <c r="K192" s="33"/>
      <c r="L192" s="33"/>
      <c r="M192" s="34"/>
      <c r="N192" s="232"/>
      <c r="O192" s="233"/>
      <c r="P192" s="67"/>
      <c r="Q192" s="67"/>
      <c r="R192" s="67"/>
      <c r="S192" s="67"/>
      <c r="T192" s="67"/>
      <c r="U192" s="67"/>
      <c r="V192" s="67"/>
      <c r="W192" s="67"/>
      <c r="X192" s="67"/>
      <c r="Y192" s="68"/>
      <c r="Z192" s="31"/>
      <c r="AA192" s="31"/>
      <c r="AB192" s="31"/>
      <c r="AC192" s="31"/>
      <c r="AD192" s="31"/>
      <c r="AE192" s="31"/>
      <c r="AT192" s="13" t="s">
        <v>157</v>
      </c>
      <c r="AU192" s="13" t="s">
        <v>88</v>
      </c>
    </row>
    <row r="193" spans="1:65" s="2" customFormat="1" ht="21.75" customHeight="1">
      <c r="A193" s="31"/>
      <c r="B193" s="32"/>
      <c r="C193" s="217" t="s">
        <v>309</v>
      </c>
      <c r="D193" s="217" t="s">
        <v>150</v>
      </c>
      <c r="E193" s="218" t="s">
        <v>310</v>
      </c>
      <c r="F193" s="219" t="s">
        <v>311</v>
      </c>
      <c r="G193" s="220" t="s">
        <v>153</v>
      </c>
      <c r="H193" s="221">
        <v>1200</v>
      </c>
      <c r="I193" s="222"/>
      <c r="J193" s="222"/>
      <c r="K193" s="223">
        <f>ROUND(P193*H193,2)</f>
        <v>0</v>
      </c>
      <c r="L193" s="219" t="s">
        <v>154</v>
      </c>
      <c r="M193" s="34"/>
      <c r="N193" s="224" t="s">
        <v>1</v>
      </c>
      <c r="O193" s="225" t="s">
        <v>43</v>
      </c>
      <c r="P193" s="226">
        <f>I193+J193</f>
        <v>0</v>
      </c>
      <c r="Q193" s="226">
        <f>ROUND(I193*H193,2)</f>
        <v>0</v>
      </c>
      <c r="R193" s="226">
        <f>ROUND(J193*H193,2)</f>
        <v>0</v>
      </c>
      <c r="S193" s="67"/>
      <c r="T193" s="227">
        <f>S193*H193</f>
        <v>0</v>
      </c>
      <c r="U193" s="227">
        <v>0</v>
      </c>
      <c r="V193" s="227">
        <f>U193*H193</f>
        <v>0</v>
      </c>
      <c r="W193" s="227">
        <v>0</v>
      </c>
      <c r="X193" s="227">
        <f>W193*H193</f>
        <v>0</v>
      </c>
      <c r="Y193" s="228" t="s">
        <v>1</v>
      </c>
      <c r="Z193" s="31"/>
      <c r="AA193" s="31"/>
      <c r="AB193" s="31"/>
      <c r="AC193" s="31"/>
      <c r="AD193" s="31"/>
      <c r="AE193" s="31"/>
      <c r="AR193" s="229" t="s">
        <v>155</v>
      </c>
      <c r="AT193" s="229" t="s">
        <v>150</v>
      </c>
      <c r="AU193" s="229" t="s">
        <v>88</v>
      </c>
      <c r="AY193" s="13" t="s">
        <v>148</v>
      </c>
      <c r="BE193" s="111">
        <f>IF(O193="základní",K193,0)</f>
        <v>0</v>
      </c>
      <c r="BF193" s="111">
        <f>IF(O193="snížená",K193,0)</f>
        <v>0</v>
      </c>
      <c r="BG193" s="111">
        <f>IF(O193="zákl. přenesená",K193,0)</f>
        <v>0</v>
      </c>
      <c r="BH193" s="111">
        <f>IF(O193="sníž. přenesená",K193,0)</f>
        <v>0</v>
      </c>
      <c r="BI193" s="111">
        <f>IF(O193="nulová",K193,0)</f>
        <v>0</v>
      </c>
      <c r="BJ193" s="13" t="s">
        <v>88</v>
      </c>
      <c r="BK193" s="111">
        <f>ROUND(P193*H193,2)</f>
        <v>0</v>
      </c>
      <c r="BL193" s="13" t="s">
        <v>155</v>
      </c>
      <c r="BM193" s="229" t="s">
        <v>312</v>
      </c>
    </row>
    <row r="194" spans="1:65" s="2" customFormat="1" ht="39">
      <c r="A194" s="31"/>
      <c r="B194" s="32"/>
      <c r="C194" s="33"/>
      <c r="D194" s="230" t="s">
        <v>157</v>
      </c>
      <c r="E194" s="33"/>
      <c r="F194" s="231" t="s">
        <v>313</v>
      </c>
      <c r="G194" s="33"/>
      <c r="H194" s="33"/>
      <c r="I194" s="125"/>
      <c r="J194" s="125"/>
      <c r="K194" s="33"/>
      <c r="L194" s="33"/>
      <c r="M194" s="34"/>
      <c r="N194" s="232"/>
      <c r="O194" s="233"/>
      <c r="P194" s="67"/>
      <c r="Q194" s="67"/>
      <c r="R194" s="67"/>
      <c r="S194" s="67"/>
      <c r="T194" s="67"/>
      <c r="U194" s="67"/>
      <c r="V194" s="67"/>
      <c r="W194" s="67"/>
      <c r="X194" s="67"/>
      <c r="Y194" s="68"/>
      <c r="Z194" s="31"/>
      <c r="AA194" s="31"/>
      <c r="AB194" s="31"/>
      <c r="AC194" s="31"/>
      <c r="AD194" s="31"/>
      <c r="AE194" s="31"/>
      <c r="AT194" s="13" t="s">
        <v>157</v>
      </c>
      <c r="AU194" s="13" t="s">
        <v>88</v>
      </c>
    </row>
    <row r="195" spans="1:65" s="2" customFormat="1" ht="33" customHeight="1">
      <c r="A195" s="31"/>
      <c r="B195" s="32"/>
      <c r="C195" s="217" t="s">
        <v>314</v>
      </c>
      <c r="D195" s="217" t="s">
        <v>150</v>
      </c>
      <c r="E195" s="218" t="s">
        <v>315</v>
      </c>
      <c r="F195" s="219" t="s">
        <v>316</v>
      </c>
      <c r="G195" s="220" t="s">
        <v>153</v>
      </c>
      <c r="H195" s="221">
        <v>1500</v>
      </c>
      <c r="I195" s="222"/>
      <c r="J195" s="222"/>
      <c r="K195" s="223">
        <f>ROUND(P195*H195,2)</f>
        <v>0</v>
      </c>
      <c r="L195" s="219" t="s">
        <v>154</v>
      </c>
      <c r="M195" s="34"/>
      <c r="N195" s="224" t="s">
        <v>1</v>
      </c>
      <c r="O195" s="225" t="s">
        <v>43</v>
      </c>
      <c r="P195" s="226">
        <f>I195+J195</f>
        <v>0</v>
      </c>
      <c r="Q195" s="226">
        <f>ROUND(I195*H195,2)</f>
        <v>0</v>
      </c>
      <c r="R195" s="226">
        <f>ROUND(J195*H195,2)</f>
        <v>0</v>
      </c>
      <c r="S195" s="67"/>
      <c r="T195" s="227">
        <f>S195*H195</f>
        <v>0</v>
      </c>
      <c r="U195" s="227">
        <v>0</v>
      </c>
      <c r="V195" s="227">
        <f>U195*H195</f>
        <v>0</v>
      </c>
      <c r="W195" s="227">
        <v>0</v>
      </c>
      <c r="X195" s="227">
        <f>W195*H195</f>
        <v>0</v>
      </c>
      <c r="Y195" s="228" t="s">
        <v>1</v>
      </c>
      <c r="Z195" s="31"/>
      <c r="AA195" s="31"/>
      <c r="AB195" s="31"/>
      <c r="AC195" s="31"/>
      <c r="AD195" s="31"/>
      <c r="AE195" s="31"/>
      <c r="AR195" s="229" t="s">
        <v>155</v>
      </c>
      <c r="AT195" s="229" t="s">
        <v>150</v>
      </c>
      <c r="AU195" s="229" t="s">
        <v>88</v>
      </c>
      <c r="AY195" s="13" t="s">
        <v>148</v>
      </c>
      <c r="BE195" s="111">
        <f>IF(O195="základní",K195,0)</f>
        <v>0</v>
      </c>
      <c r="BF195" s="111">
        <f>IF(O195="snížená",K195,0)</f>
        <v>0</v>
      </c>
      <c r="BG195" s="111">
        <f>IF(O195="zákl. přenesená",K195,0)</f>
        <v>0</v>
      </c>
      <c r="BH195" s="111">
        <f>IF(O195="sníž. přenesená",K195,0)</f>
        <v>0</v>
      </c>
      <c r="BI195" s="111">
        <f>IF(O195="nulová",K195,0)</f>
        <v>0</v>
      </c>
      <c r="BJ195" s="13" t="s">
        <v>88</v>
      </c>
      <c r="BK195" s="111">
        <f>ROUND(P195*H195,2)</f>
        <v>0</v>
      </c>
      <c r="BL195" s="13" t="s">
        <v>155</v>
      </c>
      <c r="BM195" s="229" t="s">
        <v>317</v>
      </c>
    </row>
    <row r="196" spans="1:65" s="2" customFormat="1" ht="48.75">
      <c r="A196" s="31"/>
      <c r="B196" s="32"/>
      <c r="C196" s="33"/>
      <c r="D196" s="230" t="s">
        <v>157</v>
      </c>
      <c r="E196" s="33"/>
      <c r="F196" s="231" t="s">
        <v>318</v>
      </c>
      <c r="G196" s="33"/>
      <c r="H196" s="33"/>
      <c r="I196" s="125"/>
      <c r="J196" s="125"/>
      <c r="K196" s="33"/>
      <c r="L196" s="33"/>
      <c r="M196" s="34"/>
      <c r="N196" s="232"/>
      <c r="O196" s="233"/>
      <c r="P196" s="67"/>
      <c r="Q196" s="67"/>
      <c r="R196" s="67"/>
      <c r="S196" s="67"/>
      <c r="T196" s="67"/>
      <c r="U196" s="67"/>
      <c r="V196" s="67"/>
      <c r="W196" s="67"/>
      <c r="X196" s="67"/>
      <c r="Y196" s="68"/>
      <c r="Z196" s="31"/>
      <c r="AA196" s="31"/>
      <c r="AB196" s="31"/>
      <c r="AC196" s="31"/>
      <c r="AD196" s="31"/>
      <c r="AE196" s="31"/>
      <c r="AT196" s="13" t="s">
        <v>157</v>
      </c>
      <c r="AU196" s="13" t="s">
        <v>88</v>
      </c>
    </row>
    <row r="197" spans="1:65" s="2" customFormat="1" ht="21.75" customHeight="1">
      <c r="A197" s="31"/>
      <c r="B197" s="32"/>
      <c r="C197" s="217" t="s">
        <v>319</v>
      </c>
      <c r="D197" s="217" t="s">
        <v>150</v>
      </c>
      <c r="E197" s="218" t="s">
        <v>320</v>
      </c>
      <c r="F197" s="219" t="s">
        <v>321</v>
      </c>
      <c r="G197" s="220" t="s">
        <v>153</v>
      </c>
      <c r="H197" s="221">
        <v>1</v>
      </c>
      <c r="I197" s="222"/>
      <c r="J197" s="222"/>
      <c r="K197" s="223">
        <f>ROUND(P197*H197,2)</f>
        <v>0</v>
      </c>
      <c r="L197" s="219" t="s">
        <v>154</v>
      </c>
      <c r="M197" s="34"/>
      <c r="N197" s="224" t="s">
        <v>1</v>
      </c>
      <c r="O197" s="225" t="s">
        <v>43</v>
      </c>
      <c r="P197" s="226">
        <f>I197+J197</f>
        <v>0</v>
      </c>
      <c r="Q197" s="226">
        <f>ROUND(I197*H197,2)</f>
        <v>0</v>
      </c>
      <c r="R197" s="226">
        <f>ROUND(J197*H197,2)</f>
        <v>0</v>
      </c>
      <c r="S197" s="67"/>
      <c r="T197" s="227">
        <f>S197*H197</f>
        <v>0</v>
      </c>
      <c r="U197" s="227">
        <v>0</v>
      </c>
      <c r="V197" s="227">
        <f>U197*H197</f>
        <v>0</v>
      </c>
      <c r="W197" s="227">
        <v>0</v>
      </c>
      <c r="X197" s="227">
        <f>W197*H197</f>
        <v>0</v>
      </c>
      <c r="Y197" s="228" t="s">
        <v>1</v>
      </c>
      <c r="Z197" s="31"/>
      <c r="AA197" s="31"/>
      <c r="AB197" s="31"/>
      <c r="AC197" s="31"/>
      <c r="AD197" s="31"/>
      <c r="AE197" s="31"/>
      <c r="AR197" s="229" t="s">
        <v>155</v>
      </c>
      <c r="AT197" s="229" t="s">
        <v>150</v>
      </c>
      <c r="AU197" s="229" t="s">
        <v>88</v>
      </c>
      <c r="AY197" s="13" t="s">
        <v>148</v>
      </c>
      <c r="BE197" s="111">
        <f>IF(O197="základní",K197,0)</f>
        <v>0</v>
      </c>
      <c r="BF197" s="111">
        <f>IF(O197="snížená",K197,0)</f>
        <v>0</v>
      </c>
      <c r="BG197" s="111">
        <f>IF(O197="zákl. přenesená",K197,0)</f>
        <v>0</v>
      </c>
      <c r="BH197" s="111">
        <f>IF(O197="sníž. přenesená",K197,0)</f>
        <v>0</v>
      </c>
      <c r="BI197" s="111">
        <f>IF(O197="nulová",K197,0)</f>
        <v>0</v>
      </c>
      <c r="BJ197" s="13" t="s">
        <v>88</v>
      </c>
      <c r="BK197" s="111">
        <f>ROUND(P197*H197,2)</f>
        <v>0</v>
      </c>
      <c r="BL197" s="13" t="s">
        <v>155</v>
      </c>
      <c r="BM197" s="229" t="s">
        <v>322</v>
      </c>
    </row>
    <row r="198" spans="1:65" s="2" customFormat="1" ht="39">
      <c r="A198" s="31"/>
      <c r="B198" s="32"/>
      <c r="C198" s="33"/>
      <c r="D198" s="230" t="s">
        <v>157</v>
      </c>
      <c r="E198" s="33"/>
      <c r="F198" s="231" t="s">
        <v>323</v>
      </c>
      <c r="G198" s="33"/>
      <c r="H198" s="33"/>
      <c r="I198" s="125"/>
      <c r="J198" s="125"/>
      <c r="K198" s="33"/>
      <c r="L198" s="33"/>
      <c r="M198" s="34"/>
      <c r="N198" s="232"/>
      <c r="O198" s="233"/>
      <c r="P198" s="67"/>
      <c r="Q198" s="67"/>
      <c r="R198" s="67"/>
      <c r="S198" s="67"/>
      <c r="T198" s="67"/>
      <c r="U198" s="67"/>
      <c r="V198" s="67"/>
      <c r="W198" s="67"/>
      <c r="X198" s="67"/>
      <c r="Y198" s="68"/>
      <c r="Z198" s="31"/>
      <c r="AA198" s="31"/>
      <c r="AB198" s="31"/>
      <c r="AC198" s="31"/>
      <c r="AD198" s="31"/>
      <c r="AE198" s="31"/>
      <c r="AT198" s="13" t="s">
        <v>157</v>
      </c>
      <c r="AU198" s="13" t="s">
        <v>88</v>
      </c>
    </row>
    <row r="199" spans="1:65" s="2" customFormat="1" ht="33" customHeight="1">
      <c r="A199" s="31"/>
      <c r="B199" s="32"/>
      <c r="C199" s="217" t="s">
        <v>324</v>
      </c>
      <c r="D199" s="217" t="s">
        <v>150</v>
      </c>
      <c r="E199" s="218" t="s">
        <v>325</v>
      </c>
      <c r="F199" s="219" t="s">
        <v>326</v>
      </c>
      <c r="G199" s="220" t="s">
        <v>153</v>
      </c>
      <c r="H199" s="221">
        <v>803</v>
      </c>
      <c r="I199" s="222"/>
      <c r="J199" s="222"/>
      <c r="K199" s="223">
        <f>ROUND(P199*H199,2)</f>
        <v>0</v>
      </c>
      <c r="L199" s="219" t="s">
        <v>154</v>
      </c>
      <c r="M199" s="34"/>
      <c r="N199" s="224" t="s">
        <v>1</v>
      </c>
      <c r="O199" s="225" t="s">
        <v>43</v>
      </c>
      <c r="P199" s="226">
        <f>I199+J199</f>
        <v>0</v>
      </c>
      <c r="Q199" s="226">
        <f>ROUND(I199*H199,2)</f>
        <v>0</v>
      </c>
      <c r="R199" s="226">
        <f>ROUND(J199*H199,2)</f>
        <v>0</v>
      </c>
      <c r="S199" s="67"/>
      <c r="T199" s="227">
        <f>S199*H199</f>
        <v>0</v>
      </c>
      <c r="U199" s="227">
        <v>0</v>
      </c>
      <c r="V199" s="227">
        <f>U199*H199</f>
        <v>0</v>
      </c>
      <c r="W199" s="227">
        <v>0</v>
      </c>
      <c r="X199" s="227">
        <f>W199*H199</f>
        <v>0</v>
      </c>
      <c r="Y199" s="228" t="s">
        <v>1</v>
      </c>
      <c r="Z199" s="31"/>
      <c r="AA199" s="31"/>
      <c r="AB199" s="31"/>
      <c r="AC199" s="31"/>
      <c r="AD199" s="31"/>
      <c r="AE199" s="31"/>
      <c r="AR199" s="229" t="s">
        <v>155</v>
      </c>
      <c r="AT199" s="229" t="s">
        <v>150</v>
      </c>
      <c r="AU199" s="229" t="s">
        <v>88</v>
      </c>
      <c r="AY199" s="13" t="s">
        <v>148</v>
      </c>
      <c r="BE199" s="111">
        <f>IF(O199="základní",K199,0)</f>
        <v>0</v>
      </c>
      <c r="BF199" s="111">
        <f>IF(O199="snížená",K199,0)</f>
        <v>0</v>
      </c>
      <c r="BG199" s="111">
        <f>IF(O199="zákl. přenesená",K199,0)</f>
        <v>0</v>
      </c>
      <c r="BH199" s="111">
        <f>IF(O199="sníž. přenesená",K199,0)</f>
        <v>0</v>
      </c>
      <c r="BI199" s="111">
        <f>IF(O199="nulová",K199,0)</f>
        <v>0</v>
      </c>
      <c r="BJ199" s="13" t="s">
        <v>88</v>
      </c>
      <c r="BK199" s="111">
        <f>ROUND(P199*H199,2)</f>
        <v>0</v>
      </c>
      <c r="BL199" s="13" t="s">
        <v>155</v>
      </c>
      <c r="BM199" s="229" t="s">
        <v>327</v>
      </c>
    </row>
    <row r="200" spans="1:65" s="2" customFormat="1" ht="39">
      <c r="A200" s="31"/>
      <c r="B200" s="32"/>
      <c r="C200" s="33"/>
      <c r="D200" s="230" t="s">
        <v>157</v>
      </c>
      <c r="E200" s="33"/>
      <c r="F200" s="231" t="s">
        <v>328</v>
      </c>
      <c r="G200" s="33"/>
      <c r="H200" s="33"/>
      <c r="I200" s="125"/>
      <c r="J200" s="125"/>
      <c r="K200" s="33"/>
      <c r="L200" s="33"/>
      <c r="M200" s="34"/>
      <c r="N200" s="232"/>
      <c r="O200" s="233"/>
      <c r="P200" s="67"/>
      <c r="Q200" s="67"/>
      <c r="R200" s="67"/>
      <c r="S200" s="67"/>
      <c r="T200" s="67"/>
      <c r="U200" s="67"/>
      <c r="V200" s="67"/>
      <c r="W200" s="67"/>
      <c r="X200" s="67"/>
      <c r="Y200" s="68"/>
      <c r="Z200" s="31"/>
      <c r="AA200" s="31"/>
      <c r="AB200" s="31"/>
      <c r="AC200" s="31"/>
      <c r="AD200" s="31"/>
      <c r="AE200" s="31"/>
      <c r="AT200" s="13" t="s">
        <v>157</v>
      </c>
      <c r="AU200" s="13" t="s">
        <v>88</v>
      </c>
    </row>
    <row r="201" spans="1:65" s="2" customFormat="1" ht="21.75" customHeight="1">
      <c r="A201" s="31"/>
      <c r="B201" s="32"/>
      <c r="C201" s="217" t="s">
        <v>329</v>
      </c>
      <c r="D201" s="217" t="s">
        <v>150</v>
      </c>
      <c r="E201" s="218" t="s">
        <v>330</v>
      </c>
      <c r="F201" s="219" t="s">
        <v>331</v>
      </c>
      <c r="G201" s="220" t="s">
        <v>153</v>
      </c>
      <c r="H201" s="221">
        <v>366</v>
      </c>
      <c r="I201" s="222"/>
      <c r="J201" s="222"/>
      <c r="K201" s="223">
        <f>ROUND(P201*H201,2)</f>
        <v>0</v>
      </c>
      <c r="L201" s="219" t="s">
        <v>154</v>
      </c>
      <c r="M201" s="34"/>
      <c r="N201" s="224" t="s">
        <v>1</v>
      </c>
      <c r="O201" s="225" t="s">
        <v>43</v>
      </c>
      <c r="P201" s="226">
        <f>I201+J201</f>
        <v>0</v>
      </c>
      <c r="Q201" s="226">
        <f>ROUND(I201*H201,2)</f>
        <v>0</v>
      </c>
      <c r="R201" s="226">
        <f>ROUND(J201*H201,2)</f>
        <v>0</v>
      </c>
      <c r="S201" s="67"/>
      <c r="T201" s="227">
        <f>S201*H201</f>
        <v>0</v>
      </c>
      <c r="U201" s="227">
        <v>0</v>
      </c>
      <c r="V201" s="227">
        <f>U201*H201</f>
        <v>0</v>
      </c>
      <c r="W201" s="227">
        <v>0</v>
      </c>
      <c r="X201" s="227">
        <f>W201*H201</f>
        <v>0</v>
      </c>
      <c r="Y201" s="228" t="s">
        <v>1</v>
      </c>
      <c r="Z201" s="31"/>
      <c r="AA201" s="31"/>
      <c r="AB201" s="31"/>
      <c r="AC201" s="31"/>
      <c r="AD201" s="31"/>
      <c r="AE201" s="31"/>
      <c r="AR201" s="229" t="s">
        <v>155</v>
      </c>
      <c r="AT201" s="229" t="s">
        <v>150</v>
      </c>
      <c r="AU201" s="229" t="s">
        <v>88</v>
      </c>
      <c r="AY201" s="13" t="s">
        <v>148</v>
      </c>
      <c r="BE201" s="111">
        <f>IF(O201="základní",K201,0)</f>
        <v>0</v>
      </c>
      <c r="BF201" s="111">
        <f>IF(O201="snížená",K201,0)</f>
        <v>0</v>
      </c>
      <c r="BG201" s="111">
        <f>IF(O201="zákl. přenesená",K201,0)</f>
        <v>0</v>
      </c>
      <c r="BH201" s="111">
        <f>IF(O201="sníž. přenesená",K201,0)</f>
        <v>0</v>
      </c>
      <c r="BI201" s="111">
        <f>IF(O201="nulová",K201,0)</f>
        <v>0</v>
      </c>
      <c r="BJ201" s="13" t="s">
        <v>88</v>
      </c>
      <c r="BK201" s="111">
        <f>ROUND(P201*H201,2)</f>
        <v>0</v>
      </c>
      <c r="BL201" s="13" t="s">
        <v>155</v>
      </c>
      <c r="BM201" s="229" t="s">
        <v>332</v>
      </c>
    </row>
    <row r="202" spans="1:65" s="2" customFormat="1" ht="39">
      <c r="A202" s="31"/>
      <c r="B202" s="32"/>
      <c r="C202" s="33"/>
      <c r="D202" s="230" t="s">
        <v>157</v>
      </c>
      <c r="E202" s="33"/>
      <c r="F202" s="231" t="s">
        <v>333</v>
      </c>
      <c r="G202" s="33"/>
      <c r="H202" s="33"/>
      <c r="I202" s="125"/>
      <c r="J202" s="125"/>
      <c r="K202" s="33"/>
      <c r="L202" s="33"/>
      <c r="M202" s="34"/>
      <c r="N202" s="232"/>
      <c r="O202" s="233"/>
      <c r="P202" s="67"/>
      <c r="Q202" s="67"/>
      <c r="R202" s="67"/>
      <c r="S202" s="67"/>
      <c r="T202" s="67"/>
      <c r="U202" s="67"/>
      <c r="V202" s="67"/>
      <c r="W202" s="67"/>
      <c r="X202" s="67"/>
      <c r="Y202" s="68"/>
      <c r="Z202" s="31"/>
      <c r="AA202" s="31"/>
      <c r="AB202" s="31"/>
      <c r="AC202" s="31"/>
      <c r="AD202" s="31"/>
      <c r="AE202" s="31"/>
      <c r="AT202" s="13" t="s">
        <v>157</v>
      </c>
      <c r="AU202" s="13" t="s">
        <v>88</v>
      </c>
    </row>
    <row r="203" spans="1:65" s="2" customFormat="1" ht="21.75" customHeight="1">
      <c r="A203" s="31"/>
      <c r="B203" s="32"/>
      <c r="C203" s="217" t="s">
        <v>334</v>
      </c>
      <c r="D203" s="217" t="s">
        <v>150</v>
      </c>
      <c r="E203" s="218" t="s">
        <v>335</v>
      </c>
      <c r="F203" s="219" t="s">
        <v>336</v>
      </c>
      <c r="G203" s="220" t="s">
        <v>153</v>
      </c>
      <c r="H203" s="221">
        <v>740</v>
      </c>
      <c r="I203" s="222"/>
      <c r="J203" s="222"/>
      <c r="K203" s="223">
        <f>ROUND(P203*H203,2)</f>
        <v>0</v>
      </c>
      <c r="L203" s="219" t="s">
        <v>154</v>
      </c>
      <c r="M203" s="34"/>
      <c r="N203" s="224" t="s">
        <v>1</v>
      </c>
      <c r="O203" s="225" t="s">
        <v>43</v>
      </c>
      <c r="P203" s="226">
        <f>I203+J203</f>
        <v>0</v>
      </c>
      <c r="Q203" s="226">
        <f>ROUND(I203*H203,2)</f>
        <v>0</v>
      </c>
      <c r="R203" s="226">
        <f>ROUND(J203*H203,2)</f>
        <v>0</v>
      </c>
      <c r="S203" s="67"/>
      <c r="T203" s="227">
        <f>S203*H203</f>
        <v>0</v>
      </c>
      <c r="U203" s="227">
        <v>0</v>
      </c>
      <c r="V203" s="227">
        <f>U203*H203</f>
        <v>0</v>
      </c>
      <c r="W203" s="227">
        <v>0</v>
      </c>
      <c r="X203" s="227">
        <f>W203*H203</f>
        <v>0</v>
      </c>
      <c r="Y203" s="228" t="s">
        <v>1</v>
      </c>
      <c r="Z203" s="31"/>
      <c r="AA203" s="31"/>
      <c r="AB203" s="31"/>
      <c r="AC203" s="31"/>
      <c r="AD203" s="31"/>
      <c r="AE203" s="31"/>
      <c r="AR203" s="229" t="s">
        <v>155</v>
      </c>
      <c r="AT203" s="229" t="s">
        <v>150</v>
      </c>
      <c r="AU203" s="229" t="s">
        <v>88</v>
      </c>
      <c r="AY203" s="13" t="s">
        <v>148</v>
      </c>
      <c r="BE203" s="111">
        <f>IF(O203="základní",K203,0)</f>
        <v>0</v>
      </c>
      <c r="BF203" s="111">
        <f>IF(O203="snížená",K203,0)</f>
        <v>0</v>
      </c>
      <c r="BG203" s="111">
        <f>IF(O203="zákl. přenesená",K203,0)</f>
        <v>0</v>
      </c>
      <c r="BH203" s="111">
        <f>IF(O203="sníž. přenesená",K203,0)</f>
        <v>0</v>
      </c>
      <c r="BI203" s="111">
        <f>IF(O203="nulová",K203,0)</f>
        <v>0</v>
      </c>
      <c r="BJ203" s="13" t="s">
        <v>88</v>
      </c>
      <c r="BK203" s="111">
        <f>ROUND(P203*H203,2)</f>
        <v>0</v>
      </c>
      <c r="BL203" s="13" t="s">
        <v>155</v>
      </c>
      <c r="BM203" s="229" t="s">
        <v>337</v>
      </c>
    </row>
    <row r="204" spans="1:65" s="2" customFormat="1" ht="39">
      <c r="A204" s="31"/>
      <c r="B204" s="32"/>
      <c r="C204" s="33"/>
      <c r="D204" s="230" t="s">
        <v>157</v>
      </c>
      <c r="E204" s="33"/>
      <c r="F204" s="231" t="s">
        <v>338</v>
      </c>
      <c r="G204" s="33"/>
      <c r="H204" s="33"/>
      <c r="I204" s="125"/>
      <c r="J204" s="125"/>
      <c r="K204" s="33"/>
      <c r="L204" s="33"/>
      <c r="M204" s="34"/>
      <c r="N204" s="232"/>
      <c r="O204" s="233"/>
      <c r="P204" s="67"/>
      <c r="Q204" s="67"/>
      <c r="R204" s="67"/>
      <c r="S204" s="67"/>
      <c r="T204" s="67"/>
      <c r="U204" s="67"/>
      <c r="V204" s="67"/>
      <c r="W204" s="67"/>
      <c r="X204" s="67"/>
      <c r="Y204" s="68"/>
      <c r="Z204" s="31"/>
      <c r="AA204" s="31"/>
      <c r="AB204" s="31"/>
      <c r="AC204" s="31"/>
      <c r="AD204" s="31"/>
      <c r="AE204" s="31"/>
      <c r="AT204" s="13" t="s">
        <v>157</v>
      </c>
      <c r="AU204" s="13" t="s">
        <v>88</v>
      </c>
    </row>
    <row r="205" spans="1:65" s="2" customFormat="1" ht="21.75" customHeight="1">
      <c r="A205" s="31"/>
      <c r="B205" s="32"/>
      <c r="C205" s="217" t="s">
        <v>339</v>
      </c>
      <c r="D205" s="217" t="s">
        <v>150</v>
      </c>
      <c r="E205" s="218" t="s">
        <v>340</v>
      </c>
      <c r="F205" s="219" t="s">
        <v>341</v>
      </c>
      <c r="G205" s="220" t="s">
        <v>153</v>
      </c>
      <c r="H205" s="221">
        <v>1</v>
      </c>
      <c r="I205" s="222"/>
      <c r="J205" s="222"/>
      <c r="K205" s="223">
        <f>ROUND(P205*H205,2)</f>
        <v>0</v>
      </c>
      <c r="L205" s="219" t="s">
        <v>154</v>
      </c>
      <c r="M205" s="34"/>
      <c r="N205" s="224" t="s">
        <v>1</v>
      </c>
      <c r="O205" s="225" t="s">
        <v>43</v>
      </c>
      <c r="P205" s="226">
        <f>I205+J205</f>
        <v>0</v>
      </c>
      <c r="Q205" s="226">
        <f>ROUND(I205*H205,2)</f>
        <v>0</v>
      </c>
      <c r="R205" s="226">
        <f>ROUND(J205*H205,2)</f>
        <v>0</v>
      </c>
      <c r="S205" s="67"/>
      <c r="T205" s="227">
        <f>S205*H205</f>
        <v>0</v>
      </c>
      <c r="U205" s="227">
        <v>0</v>
      </c>
      <c r="V205" s="227">
        <f>U205*H205</f>
        <v>0</v>
      </c>
      <c r="W205" s="227">
        <v>0</v>
      </c>
      <c r="X205" s="227">
        <f>W205*H205</f>
        <v>0</v>
      </c>
      <c r="Y205" s="228" t="s">
        <v>1</v>
      </c>
      <c r="Z205" s="31"/>
      <c r="AA205" s="31"/>
      <c r="AB205" s="31"/>
      <c r="AC205" s="31"/>
      <c r="AD205" s="31"/>
      <c r="AE205" s="31"/>
      <c r="AR205" s="229" t="s">
        <v>155</v>
      </c>
      <c r="AT205" s="229" t="s">
        <v>150</v>
      </c>
      <c r="AU205" s="229" t="s">
        <v>88</v>
      </c>
      <c r="AY205" s="13" t="s">
        <v>148</v>
      </c>
      <c r="BE205" s="111">
        <f>IF(O205="základní",K205,0)</f>
        <v>0</v>
      </c>
      <c r="BF205" s="111">
        <f>IF(O205="snížená",K205,0)</f>
        <v>0</v>
      </c>
      <c r="BG205" s="111">
        <f>IF(O205="zákl. přenesená",K205,0)</f>
        <v>0</v>
      </c>
      <c r="BH205" s="111">
        <f>IF(O205="sníž. přenesená",K205,0)</f>
        <v>0</v>
      </c>
      <c r="BI205" s="111">
        <f>IF(O205="nulová",K205,0)</f>
        <v>0</v>
      </c>
      <c r="BJ205" s="13" t="s">
        <v>88</v>
      </c>
      <c r="BK205" s="111">
        <f>ROUND(P205*H205,2)</f>
        <v>0</v>
      </c>
      <c r="BL205" s="13" t="s">
        <v>155</v>
      </c>
      <c r="BM205" s="229" t="s">
        <v>342</v>
      </c>
    </row>
    <row r="206" spans="1:65" s="2" customFormat="1" ht="39">
      <c r="A206" s="31"/>
      <c r="B206" s="32"/>
      <c r="C206" s="33"/>
      <c r="D206" s="230" t="s">
        <v>157</v>
      </c>
      <c r="E206" s="33"/>
      <c r="F206" s="231" t="s">
        <v>343</v>
      </c>
      <c r="G206" s="33"/>
      <c r="H206" s="33"/>
      <c r="I206" s="125"/>
      <c r="J206" s="125"/>
      <c r="K206" s="33"/>
      <c r="L206" s="33"/>
      <c r="M206" s="34"/>
      <c r="N206" s="232"/>
      <c r="O206" s="233"/>
      <c r="P206" s="67"/>
      <c r="Q206" s="67"/>
      <c r="R206" s="67"/>
      <c r="S206" s="67"/>
      <c r="T206" s="67"/>
      <c r="U206" s="67"/>
      <c r="V206" s="67"/>
      <c r="W206" s="67"/>
      <c r="X206" s="67"/>
      <c r="Y206" s="68"/>
      <c r="Z206" s="31"/>
      <c r="AA206" s="31"/>
      <c r="AB206" s="31"/>
      <c r="AC206" s="31"/>
      <c r="AD206" s="31"/>
      <c r="AE206" s="31"/>
      <c r="AT206" s="13" t="s">
        <v>157</v>
      </c>
      <c r="AU206" s="13" t="s">
        <v>88</v>
      </c>
    </row>
    <row r="207" spans="1:65" s="2" customFormat="1" ht="21.75" customHeight="1">
      <c r="A207" s="31"/>
      <c r="B207" s="32"/>
      <c r="C207" s="217" t="s">
        <v>344</v>
      </c>
      <c r="D207" s="217" t="s">
        <v>150</v>
      </c>
      <c r="E207" s="218" t="s">
        <v>345</v>
      </c>
      <c r="F207" s="219" t="s">
        <v>346</v>
      </c>
      <c r="G207" s="220" t="s">
        <v>153</v>
      </c>
      <c r="H207" s="221">
        <v>1</v>
      </c>
      <c r="I207" s="222"/>
      <c r="J207" s="222"/>
      <c r="K207" s="223">
        <f>ROUND(P207*H207,2)</f>
        <v>0</v>
      </c>
      <c r="L207" s="219" t="s">
        <v>154</v>
      </c>
      <c r="M207" s="34"/>
      <c r="N207" s="224" t="s">
        <v>1</v>
      </c>
      <c r="O207" s="225" t="s">
        <v>43</v>
      </c>
      <c r="P207" s="226">
        <f>I207+J207</f>
        <v>0</v>
      </c>
      <c r="Q207" s="226">
        <f>ROUND(I207*H207,2)</f>
        <v>0</v>
      </c>
      <c r="R207" s="226">
        <f>ROUND(J207*H207,2)</f>
        <v>0</v>
      </c>
      <c r="S207" s="67"/>
      <c r="T207" s="227">
        <f>S207*H207</f>
        <v>0</v>
      </c>
      <c r="U207" s="227">
        <v>0</v>
      </c>
      <c r="V207" s="227">
        <f>U207*H207</f>
        <v>0</v>
      </c>
      <c r="W207" s="227">
        <v>0</v>
      </c>
      <c r="X207" s="227">
        <f>W207*H207</f>
        <v>0</v>
      </c>
      <c r="Y207" s="228" t="s">
        <v>1</v>
      </c>
      <c r="Z207" s="31"/>
      <c r="AA207" s="31"/>
      <c r="AB207" s="31"/>
      <c r="AC207" s="31"/>
      <c r="AD207" s="31"/>
      <c r="AE207" s="31"/>
      <c r="AR207" s="229" t="s">
        <v>155</v>
      </c>
      <c r="AT207" s="229" t="s">
        <v>150</v>
      </c>
      <c r="AU207" s="229" t="s">
        <v>88</v>
      </c>
      <c r="AY207" s="13" t="s">
        <v>148</v>
      </c>
      <c r="BE207" s="111">
        <f>IF(O207="základní",K207,0)</f>
        <v>0</v>
      </c>
      <c r="BF207" s="111">
        <f>IF(O207="snížená",K207,0)</f>
        <v>0</v>
      </c>
      <c r="BG207" s="111">
        <f>IF(O207="zákl. přenesená",K207,0)</f>
        <v>0</v>
      </c>
      <c r="BH207" s="111">
        <f>IF(O207="sníž. přenesená",K207,0)</f>
        <v>0</v>
      </c>
      <c r="BI207" s="111">
        <f>IF(O207="nulová",K207,0)</f>
        <v>0</v>
      </c>
      <c r="BJ207" s="13" t="s">
        <v>88</v>
      </c>
      <c r="BK207" s="111">
        <f>ROUND(P207*H207,2)</f>
        <v>0</v>
      </c>
      <c r="BL207" s="13" t="s">
        <v>155</v>
      </c>
      <c r="BM207" s="229" t="s">
        <v>347</v>
      </c>
    </row>
    <row r="208" spans="1:65" s="2" customFormat="1" ht="39">
      <c r="A208" s="31"/>
      <c r="B208" s="32"/>
      <c r="C208" s="33"/>
      <c r="D208" s="230" t="s">
        <v>157</v>
      </c>
      <c r="E208" s="33"/>
      <c r="F208" s="231" t="s">
        <v>348</v>
      </c>
      <c r="G208" s="33"/>
      <c r="H208" s="33"/>
      <c r="I208" s="125"/>
      <c r="J208" s="125"/>
      <c r="K208" s="33"/>
      <c r="L208" s="33"/>
      <c r="M208" s="34"/>
      <c r="N208" s="232"/>
      <c r="O208" s="233"/>
      <c r="P208" s="67"/>
      <c r="Q208" s="67"/>
      <c r="R208" s="67"/>
      <c r="S208" s="67"/>
      <c r="T208" s="67"/>
      <c r="U208" s="67"/>
      <c r="V208" s="67"/>
      <c r="W208" s="67"/>
      <c r="X208" s="67"/>
      <c r="Y208" s="68"/>
      <c r="Z208" s="31"/>
      <c r="AA208" s="31"/>
      <c r="AB208" s="31"/>
      <c r="AC208" s="31"/>
      <c r="AD208" s="31"/>
      <c r="AE208" s="31"/>
      <c r="AT208" s="13" t="s">
        <v>157</v>
      </c>
      <c r="AU208" s="13" t="s">
        <v>88</v>
      </c>
    </row>
    <row r="209" spans="1:65" s="2" customFormat="1" ht="21.75" customHeight="1">
      <c r="A209" s="31"/>
      <c r="B209" s="32"/>
      <c r="C209" s="217" t="s">
        <v>349</v>
      </c>
      <c r="D209" s="217" t="s">
        <v>150</v>
      </c>
      <c r="E209" s="218" t="s">
        <v>350</v>
      </c>
      <c r="F209" s="219" t="s">
        <v>351</v>
      </c>
      <c r="G209" s="220" t="s">
        <v>153</v>
      </c>
      <c r="H209" s="221">
        <v>1</v>
      </c>
      <c r="I209" s="222"/>
      <c r="J209" s="222"/>
      <c r="K209" s="223">
        <f>ROUND(P209*H209,2)</f>
        <v>0</v>
      </c>
      <c r="L209" s="219" t="s">
        <v>154</v>
      </c>
      <c r="M209" s="34"/>
      <c r="N209" s="224" t="s">
        <v>1</v>
      </c>
      <c r="O209" s="225" t="s">
        <v>43</v>
      </c>
      <c r="P209" s="226">
        <f>I209+J209</f>
        <v>0</v>
      </c>
      <c r="Q209" s="226">
        <f>ROUND(I209*H209,2)</f>
        <v>0</v>
      </c>
      <c r="R209" s="226">
        <f>ROUND(J209*H209,2)</f>
        <v>0</v>
      </c>
      <c r="S209" s="67"/>
      <c r="T209" s="227">
        <f>S209*H209</f>
        <v>0</v>
      </c>
      <c r="U209" s="227">
        <v>0</v>
      </c>
      <c r="V209" s="227">
        <f>U209*H209</f>
        <v>0</v>
      </c>
      <c r="W209" s="227">
        <v>0</v>
      </c>
      <c r="X209" s="227">
        <f>W209*H209</f>
        <v>0</v>
      </c>
      <c r="Y209" s="228" t="s">
        <v>1</v>
      </c>
      <c r="Z209" s="31"/>
      <c r="AA209" s="31"/>
      <c r="AB209" s="31"/>
      <c r="AC209" s="31"/>
      <c r="AD209" s="31"/>
      <c r="AE209" s="31"/>
      <c r="AR209" s="229" t="s">
        <v>155</v>
      </c>
      <c r="AT209" s="229" t="s">
        <v>150</v>
      </c>
      <c r="AU209" s="229" t="s">
        <v>88</v>
      </c>
      <c r="AY209" s="13" t="s">
        <v>148</v>
      </c>
      <c r="BE209" s="111">
        <f>IF(O209="základní",K209,0)</f>
        <v>0</v>
      </c>
      <c r="BF209" s="111">
        <f>IF(O209="snížená",K209,0)</f>
        <v>0</v>
      </c>
      <c r="BG209" s="111">
        <f>IF(O209="zákl. přenesená",K209,0)</f>
        <v>0</v>
      </c>
      <c r="BH209" s="111">
        <f>IF(O209="sníž. přenesená",K209,0)</f>
        <v>0</v>
      </c>
      <c r="BI209" s="111">
        <f>IF(O209="nulová",K209,0)</f>
        <v>0</v>
      </c>
      <c r="BJ209" s="13" t="s">
        <v>88</v>
      </c>
      <c r="BK209" s="111">
        <f>ROUND(P209*H209,2)</f>
        <v>0</v>
      </c>
      <c r="BL209" s="13" t="s">
        <v>155</v>
      </c>
      <c r="BM209" s="229" t="s">
        <v>352</v>
      </c>
    </row>
    <row r="210" spans="1:65" s="2" customFormat="1" ht="39">
      <c r="A210" s="31"/>
      <c r="B210" s="32"/>
      <c r="C210" s="33"/>
      <c r="D210" s="230" t="s">
        <v>157</v>
      </c>
      <c r="E210" s="33"/>
      <c r="F210" s="231" t="s">
        <v>353</v>
      </c>
      <c r="G210" s="33"/>
      <c r="H210" s="33"/>
      <c r="I210" s="125"/>
      <c r="J210" s="125"/>
      <c r="K210" s="33"/>
      <c r="L210" s="33"/>
      <c r="M210" s="34"/>
      <c r="N210" s="232"/>
      <c r="O210" s="233"/>
      <c r="P210" s="67"/>
      <c r="Q210" s="67"/>
      <c r="R210" s="67"/>
      <c r="S210" s="67"/>
      <c r="T210" s="67"/>
      <c r="U210" s="67"/>
      <c r="V210" s="67"/>
      <c r="W210" s="67"/>
      <c r="X210" s="67"/>
      <c r="Y210" s="68"/>
      <c r="Z210" s="31"/>
      <c r="AA210" s="31"/>
      <c r="AB210" s="31"/>
      <c r="AC210" s="31"/>
      <c r="AD210" s="31"/>
      <c r="AE210" s="31"/>
      <c r="AT210" s="13" t="s">
        <v>157</v>
      </c>
      <c r="AU210" s="13" t="s">
        <v>88</v>
      </c>
    </row>
    <row r="211" spans="1:65" s="2" customFormat="1" ht="21.75" customHeight="1">
      <c r="A211" s="31"/>
      <c r="B211" s="32"/>
      <c r="C211" s="217" t="s">
        <v>354</v>
      </c>
      <c r="D211" s="217" t="s">
        <v>150</v>
      </c>
      <c r="E211" s="218" t="s">
        <v>355</v>
      </c>
      <c r="F211" s="219" t="s">
        <v>356</v>
      </c>
      <c r="G211" s="220" t="s">
        <v>153</v>
      </c>
      <c r="H211" s="221">
        <v>537</v>
      </c>
      <c r="I211" s="222"/>
      <c r="J211" s="222"/>
      <c r="K211" s="223">
        <f>ROUND(P211*H211,2)</f>
        <v>0</v>
      </c>
      <c r="L211" s="219" t="s">
        <v>154</v>
      </c>
      <c r="M211" s="34"/>
      <c r="N211" s="224" t="s">
        <v>1</v>
      </c>
      <c r="O211" s="225" t="s">
        <v>43</v>
      </c>
      <c r="P211" s="226">
        <f>I211+J211</f>
        <v>0</v>
      </c>
      <c r="Q211" s="226">
        <f>ROUND(I211*H211,2)</f>
        <v>0</v>
      </c>
      <c r="R211" s="226">
        <f>ROUND(J211*H211,2)</f>
        <v>0</v>
      </c>
      <c r="S211" s="67"/>
      <c r="T211" s="227">
        <f>S211*H211</f>
        <v>0</v>
      </c>
      <c r="U211" s="227">
        <v>0</v>
      </c>
      <c r="V211" s="227">
        <f>U211*H211</f>
        <v>0</v>
      </c>
      <c r="W211" s="227">
        <v>0</v>
      </c>
      <c r="X211" s="227">
        <f>W211*H211</f>
        <v>0</v>
      </c>
      <c r="Y211" s="228" t="s">
        <v>1</v>
      </c>
      <c r="Z211" s="31"/>
      <c r="AA211" s="31"/>
      <c r="AB211" s="31"/>
      <c r="AC211" s="31"/>
      <c r="AD211" s="31"/>
      <c r="AE211" s="31"/>
      <c r="AR211" s="229" t="s">
        <v>155</v>
      </c>
      <c r="AT211" s="229" t="s">
        <v>150</v>
      </c>
      <c r="AU211" s="229" t="s">
        <v>88</v>
      </c>
      <c r="AY211" s="13" t="s">
        <v>148</v>
      </c>
      <c r="BE211" s="111">
        <f>IF(O211="základní",K211,0)</f>
        <v>0</v>
      </c>
      <c r="BF211" s="111">
        <f>IF(O211="snížená",K211,0)</f>
        <v>0</v>
      </c>
      <c r="BG211" s="111">
        <f>IF(O211="zákl. přenesená",K211,0)</f>
        <v>0</v>
      </c>
      <c r="BH211" s="111">
        <f>IF(O211="sníž. přenesená",K211,0)</f>
        <v>0</v>
      </c>
      <c r="BI211" s="111">
        <f>IF(O211="nulová",K211,0)</f>
        <v>0</v>
      </c>
      <c r="BJ211" s="13" t="s">
        <v>88</v>
      </c>
      <c r="BK211" s="111">
        <f>ROUND(P211*H211,2)</f>
        <v>0</v>
      </c>
      <c r="BL211" s="13" t="s">
        <v>155</v>
      </c>
      <c r="BM211" s="229" t="s">
        <v>357</v>
      </c>
    </row>
    <row r="212" spans="1:65" s="2" customFormat="1" ht="29.25">
      <c r="A212" s="31"/>
      <c r="B212" s="32"/>
      <c r="C212" s="33"/>
      <c r="D212" s="230" t="s">
        <v>157</v>
      </c>
      <c r="E212" s="33"/>
      <c r="F212" s="231" t="s">
        <v>358</v>
      </c>
      <c r="G212" s="33"/>
      <c r="H212" s="33"/>
      <c r="I212" s="125"/>
      <c r="J212" s="125"/>
      <c r="K212" s="33"/>
      <c r="L212" s="33"/>
      <c r="M212" s="34"/>
      <c r="N212" s="232"/>
      <c r="O212" s="233"/>
      <c r="P212" s="67"/>
      <c r="Q212" s="67"/>
      <c r="R212" s="67"/>
      <c r="S212" s="67"/>
      <c r="T212" s="67"/>
      <c r="U212" s="67"/>
      <c r="V212" s="67"/>
      <c r="W212" s="67"/>
      <c r="X212" s="67"/>
      <c r="Y212" s="68"/>
      <c r="Z212" s="31"/>
      <c r="AA212" s="31"/>
      <c r="AB212" s="31"/>
      <c r="AC212" s="31"/>
      <c r="AD212" s="31"/>
      <c r="AE212" s="31"/>
      <c r="AT212" s="13" t="s">
        <v>157</v>
      </c>
      <c r="AU212" s="13" t="s">
        <v>88</v>
      </c>
    </row>
    <row r="213" spans="1:65" s="2" customFormat="1" ht="21.75" customHeight="1">
      <c r="A213" s="31"/>
      <c r="B213" s="32"/>
      <c r="C213" s="217" t="s">
        <v>359</v>
      </c>
      <c r="D213" s="217" t="s">
        <v>150</v>
      </c>
      <c r="E213" s="218" t="s">
        <v>360</v>
      </c>
      <c r="F213" s="219" t="s">
        <v>361</v>
      </c>
      <c r="G213" s="220" t="s">
        <v>153</v>
      </c>
      <c r="H213" s="221">
        <v>1</v>
      </c>
      <c r="I213" s="222"/>
      <c r="J213" s="222"/>
      <c r="K213" s="223">
        <f>ROUND(P213*H213,2)</f>
        <v>0</v>
      </c>
      <c r="L213" s="219" t="s">
        <v>154</v>
      </c>
      <c r="M213" s="34"/>
      <c r="N213" s="224" t="s">
        <v>1</v>
      </c>
      <c r="O213" s="225" t="s">
        <v>43</v>
      </c>
      <c r="P213" s="226">
        <f>I213+J213</f>
        <v>0</v>
      </c>
      <c r="Q213" s="226">
        <f>ROUND(I213*H213,2)</f>
        <v>0</v>
      </c>
      <c r="R213" s="226">
        <f>ROUND(J213*H213,2)</f>
        <v>0</v>
      </c>
      <c r="S213" s="67"/>
      <c r="T213" s="227">
        <f>S213*H213</f>
        <v>0</v>
      </c>
      <c r="U213" s="227">
        <v>0</v>
      </c>
      <c r="V213" s="227">
        <f>U213*H213</f>
        <v>0</v>
      </c>
      <c r="W213" s="227">
        <v>0</v>
      </c>
      <c r="X213" s="227">
        <f>W213*H213</f>
        <v>0</v>
      </c>
      <c r="Y213" s="228" t="s">
        <v>1</v>
      </c>
      <c r="Z213" s="31"/>
      <c r="AA213" s="31"/>
      <c r="AB213" s="31"/>
      <c r="AC213" s="31"/>
      <c r="AD213" s="31"/>
      <c r="AE213" s="31"/>
      <c r="AR213" s="229" t="s">
        <v>155</v>
      </c>
      <c r="AT213" s="229" t="s">
        <v>150</v>
      </c>
      <c r="AU213" s="229" t="s">
        <v>88</v>
      </c>
      <c r="AY213" s="13" t="s">
        <v>148</v>
      </c>
      <c r="BE213" s="111">
        <f>IF(O213="základní",K213,0)</f>
        <v>0</v>
      </c>
      <c r="BF213" s="111">
        <f>IF(O213="snížená",K213,0)</f>
        <v>0</v>
      </c>
      <c r="BG213" s="111">
        <f>IF(O213="zákl. přenesená",K213,0)</f>
        <v>0</v>
      </c>
      <c r="BH213" s="111">
        <f>IF(O213="sníž. přenesená",K213,0)</f>
        <v>0</v>
      </c>
      <c r="BI213" s="111">
        <f>IF(O213="nulová",K213,0)</f>
        <v>0</v>
      </c>
      <c r="BJ213" s="13" t="s">
        <v>88</v>
      </c>
      <c r="BK213" s="111">
        <f>ROUND(P213*H213,2)</f>
        <v>0</v>
      </c>
      <c r="BL213" s="13" t="s">
        <v>155</v>
      </c>
      <c r="BM213" s="229" t="s">
        <v>362</v>
      </c>
    </row>
    <row r="214" spans="1:65" s="2" customFormat="1" ht="39">
      <c r="A214" s="31"/>
      <c r="B214" s="32"/>
      <c r="C214" s="33"/>
      <c r="D214" s="230" t="s">
        <v>157</v>
      </c>
      <c r="E214" s="33"/>
      <c r="F214" s="231" t="s">
        <v>363</v>
      </c>
      <c r="G214" s="33"/>
      <c r="H214" s="33"/>
      <c r="I214" s="125"/>
      <c r="J214" s="125"/>
      <c r="K214" s="33"/>
      <c r="L214" s="33"/>
      <c r="M214" s="34"/>
      <c r="N214" s="232"/>
      <c r="O214" s="233"/>
      <c r="P214" s="67"/>
      <c r="Q214" s="67"/>
      <c r="R214" s="67"/>
      <c r="S214" s="67"/>
      <c r="T214" s="67"/>
      <c r="U214" s="67"/>
      <c r="V214" s="67"/>
      <c r="W214" s="67"/>
      <c r="X214" s="67"/>
      <c r="Y214" s="68"/>
      <c r="Z214" s="31"/>
      <c r="AA214" s="31"/>
      <c r="AB214" s="31"/>
      <c r="AC214" s="31"/>
      <c r="AD214" s="31"/>
      <c r="AE214" s="31"/>
      <c r="AT214" s="13" t="s">
        <v>157</v>
      </c>
      <c r="AU214" s="13" t="s">
        <v>88</v>
      </c>
    </row>
    <row r="215" spans="1:65" s="2" customFormat="1" ht="21.75" customHeight="1">
      <c r="A215" s="31"/>
      <c r="B215" s="32"/>
      <c r="C215" s="217" t="s">
        <v>364</v>
      </c>
      <c r="D215" s="217" t="s">
        <v>150</v>
      </c>
      <c r="E215" s="218" t="s">
        <v>365</v>
      </c>
      <c r="F215" s="219" t="s">
        <v>366</v>
      </c>
      <c r="G215" s="220" t="s">
        <v>153</v>
      </c>
      <c r="H215" s="221">
        <v>777</v>
      </c>
      <c r="I215" s="222"/>
      <c r="J215" s="222"/>
      <c r="K215" s="223">
        <f>ROUND(P215*H215,2)</f>
        <v>0</v>
      </c>
      <c r="L215" s="219" t="s">
        <v>154</v>
      </c>
      <c r="M215" s="34"/>
      <c r="N215" s="224" t="s">
        <v>1</v>
      </c>
      <c r="O215" s="225" t="s">
        <v>43</v>
      </c>
      <c r="P215" s="226">
        <f>I215+J215</f>
        <v>0</v>
      </c>
      <c r="Q215" s="226">
        <f>ROUND(I215*H215,2)</f>
        <v>0</v>
      </c>
      <c r="R215" s="226">
        <f>ROUND(J215*H215,2)</f>
        <v>0</v>
      </c>
      <c r="S215" s="67"/>
      <c r="T215" s="227">
        <f>S215*H215</f>
        <v>0</v>
      </c>
      <c r="U215" s="227">
        <v>0</v>
      </c>
      <c r="V215" s="227">
        <f>U215*H215</f>
        <v>0</v>
      </c>
      <c r="W215" s="227">
        <v>0</v>
      </c>
      <c r="X215" s="227">
        <f>W215*H215</f>
        <v>0</v>
      </c>
      <c r="Y215" s="228" t="s">
        <v>1</v>
      </c>
      <c r="Z215" s="31"/>
      <c r="AA215" s="31"/>
      <c r="AB215" s="31"/>
      <c r="AC215" s="31"/>
      <c r="AD215" s="31"/>
      <c r="AE215" s="31"/>
      <c r="AR215" s="229" t="s">
        <v>155</v>
      </c>
      <c r="AT215" s="229" t="s">
        <v>150</v>
      </c>
      <c r="AU215" s="229" t="s">
        <v>88</v>
      </c>
      <c r="AY215" s="13" t="s">
        <v>148</v>
      </c>
      <c r="BE215" s="111">
        <f>IF(O215="základní",K215,0)</f>
        <v>0</v>
      </c>
      <c r="BF215" s="111">
        <f>IF(O215="snížená",K215,0)</f>
        <v>0</v>
      </c>
      <c r="BG215" s="111">
        <f>IF(O215="zákl. přenesená",K215,0)</f>
        <v>0</v>
      </c>
      <c r="BH215" s="111">
        <f>IF(O215="sníž. přenesená",K215,0)</f>
        <v>0</v>
      </c>
      <c r="BI215" s="111">
        <f>IF(O215="nulová",K215,0)</f>
        <v>0</v>
      </c>
      <c r="BJ215" s="13" t="s">
        <v>88</v>
      </c>
      <c r="BK215" s="111">
        <f>ROUND(P215*H215,2)</f>
        <v>0</v>
      </c>
      <c r="BL215" s="13" t="s">
        <v>155</v>
      </c>
      <c r="BM215" s="229" t="s">
        <v>367</v>
      </c>
    </row>
    <row r="216" spans="1:65" s="2" customFormat="1" ht="39">
      <c r="A216" s="31"/>
      <c r="B216" s="32"/>
      <c r="C216" s="33"/>
      <c r="D216" s="230" t="s">
        <v>157</v>
      </c>
      <c r="E216" s="33"/>
      <c r="F216" s="231" t="s">
        <v>368</v>
      </c>
      <c r="G216" s="33"/>
      <c r="H216" s="33"/>
      <c r="I216" s="125"/>
      <c r="J216" s="125"/>
      <c r="K216" s="33"/>
      <c r="L216" s="33"/>
      <c r="M216" s="34"/>
      <c r="N216" s="232"/>
      <c r="O216" s="233"/>
      <c r="P216" s="67"/>
      <c r="Q216" s="67"/>
      <c r="R216" s="67"/>
      <c r="S216" s="67"/>
      <c r="T216" s="67"/>
      <c r="U216" s="67"/>
      <c r="V216" s="67"/>
      <c r="W216" s="67"/>
      <c r="X216" s="67"/>
      <c r="Y216" s="68"/>
      <c r="Z216" s="31"/>
      <c r="AA216" s="31"/>
      <c r="AB216" s="31"/>
      <c r="AC216" s="31"/>
      <c r="AD216" s="31"/>
      <c r="AE216" s="31"/>
      <c r="AT216" s="13" t="s">
        <v>157</v>
      </c>
      <c r="AU216" s="13" t="s">
        <v>88</v>
      </c>
    </row>
    <row r="217" spans="1:65" s="2" customFormat="1" ht="21.75" customHeight="1">
      <c r="A217" s="31"/>
      <c r="B217" s="32"/>
      <c r="C217" s="217" t="s">
        <v>369</v>
      </c>
      <c r="D217" s="217" t="s">
        <v>150</v>
      </c>
      <c r="E217" s="218" t="s">
        <v>370</v>
      </c>
      <c r="F217" s="219" t="s">
        <v>371</v>
      </c>
      <c r="G217" s="220" t="s">
        <v>153</v>
      </c>
      <c r="H217" s="221">
        <v>1</v>
      </c>
      <c r="I217" s="222"/>
      <c r="J217" s="222"/>
      <c r="K217" s="223">
        <f>ROUND(P217*H217,2)</f>
        <v>0</v>
      </c>
      <c r="L217" s="219" t="s">
        <v>154</v>
      </c>
      <c r="M217" s="34"/>
      <c r="N217" s="224" t="s">
        <v>1</v>
      </c>
      <c r="O217" s="225" t="s">
        <v>43</v>
      </c>
      <c r="P217" s="226">
        <f>I217+J217</f>
        <v>0</v>
      </c>
      <c r="Q217" s="226">
        <f>ROUND(I217*H217,2)</f>
        <v>0</v>
      </c>
      <c r="R217" s="226">
        <f>ROUND(J217*H217,2)</f>
        <v>0</v>
      </c>
      <c r="S217" s="67"/>
      <c r="T217" s="227">
        <f>S217*H217</f>
        <v>0</v>
      </c>
      <c r="U217" s="227">
        <v>0</v>
      </c>
      <c r="V217" s="227">
        <f>U217*H217</f>
        <v>0</v>
      </c>
      <c r="W217" s="227">
        <v>0</v>
      </c>
      <c r="X217" s="227">
        <f>W217*H217</f>
        <v>0</v>
      </c>
      <c r="Y217" s="228" t="s">
        <v>1</v>
      </c>
      <c r="Z217" s="31"/>
      <c r="AA217" s="31"/>
      <c r="AB217" s="31"/>
      <c r="AC217" s="31"/>
      <c r="AD217" s="31"/>
      <c r="AE217" s="31"/>
      <c r="AR217" s="229" t="s">
        <v>155</v>
      </c>
      <c r="AT217" s="229" t="s">
        <v>150</v>
      </c>
      <c r="AU217" s="229" t="s">
        <v>88</v>
      </c>
      <c r="AY217" s="13" t="s">
        <v>148</v>
      </c>
      <c r="BE217" s="111">
        <f>IF(O217="základní",K217,0)</f>
        <v>0</v>
      </c>
      <c r="BF217" s="111">
        <f>IF(O217="snížená",K217,0)</f>
        <v>0</v>
      </c>
      <c r="BG217" s="111">
        <f>IF(O217="zákl. přenesená",K217,0)</f>
        <v>0</v>
      </c>
      <c r="BH217" s="111">
        <f>IF(O217="sníž. přenesená",K217,0)</f>
        <v>0</v>
      </c>
      <c r="BI217" s="111">
        <f>IF(O217="nulová",K217,0)</f>
        <v>0</v>
      </c>
      <c r="BJ217" s="13" t="s">
        <v>88</v>
      </c>
      <c r="BK217" s="111">
        <f>ROUND(P217*H217,2)</f>
        <v>0</v>
      </c>
      <c r="BL217" s="13" t="s">
        <v>155</v>
      </c>
      <c r="BM217" s="229" t="s">
        <v>372</v>
      </c>
    </row>
    <row r="218" spans="1:65" s="2" customFormat="1" ht="39">
      <c r="A218" s="31"/>
      <c r="B218" s="32"/>
      <c r="C218" s="33"/>
      <c r="D218" s="230" t="s">
        <v>157</v>
      </c>
      <c r="E218" s="33"/>
      <c r="F218" s="231" t="s">
        <v>373</v>
      </c>
      <c r="G218" s="33"/>
      <c r="H218" s="33"/>
      <c r="I218" s="125"/>
      <c r="J218" s="125"/>
      <c r="K218" s="33"/>
      <c r="L218" s="33"/>
      <c r="M218" s="34"/>
      <c r="N218" s="232"/>
      <c r="O218" s="233"/>
      <c r="P218" s="67"/>
      <c r="Q218" s="67"/>
      <c r="R218" s="67"/>
      <c r="S218" s="67"/>
      <c r="T218" s="67"/>
      <c r="U218" s="67"/>
      <c r="V218" s="67"/>
      <c r="W218" s="67"/>
      <c r="X218" s="67"/>
      <c r="Y218" s="68"/>
      <c r="Z218" s="31"/>
      <c r="AA218" s="31"/>
      <c r="AB218" s="31"/>
      <c r="AC218" s="31"/>
      <c r="AD218" s="31"/>
      <c r="AE218" s="31"/>
      <c r="AT218" s="13" t="s">
        <v>157</v>
      </c>
      <c r="AU218" s="13" t="s">
        <v>88</v>
      </c>
    </row>
    <row r="219" spans="1:65" s="2" customFormat="1" ht="44.25" customHeight="1">
      <c r="A219" s="31"/>
      <c r="B219" s="32"/>
      <c r="C219" s="217" t="s">
        <v>374</v>
      </c>
      <c r="D219" s="217" t="s">
        <v>150</v>
      </c>
      <c r="E219" s="218" t="s">
        <v>375</v>
      </c>
      <c r="F219" s="219" t="s">
        <v>376</v>
      </c>
      <c r="G219" s="220" t="s">
        <v>153</v>
      </c>
      <c r="H219" s="221">
        <v>536</v>
      </c>
      <c r="I219" s="222"/>
      <c r="J219" s="222"/>
      <c r="K219" s="223">
        <f>ROUND(P219*H219,2)</f>
        <v>0</v>
      </c>
      <c r="L219" s="219" t="s">
        <v>154</v>
      </c>
      <c r="M219" s="34"/>
      <c r="N219" s="224" t="s">
        <v>1</v>
      </c>
      <c r="O219" s="225" t="s">
        <v>43</v>
      </c>
      <c r="P219" s="226">
        <f>I219+J219</f>
        <v>0</v>
      </c>
      <c r="Q219" s="226">
        <f>ROUND(I219*H219,2)</f>
        <v>0</v>
      </c>
      <c r="R219" s="226">
        <f>ROUND(J219*H219,2)</f>
        <v>0</v>
      </c>
      <c r="S219" s="67"/>
      <c r="T219" s="227">
        <f>S219*H219</f>
        <v>0</v>
      </c>
      <c r="U219" s="227">
        <v>0</v>
      </c>
      <c r="V219" s="227">
        <f>U219*H219</f>
        <v>0</v>
      </c>
      <c r="W219" s="227">
        <v>0</v>
      </c>
      <c r="X219" s="227">
        <f>W219*H219</f>
        <v>0</v>
      </c>
      <c r="Y219" s="228" t="s">
        <v>1</v>
      </c>
      <c r="Z219" s="31"/>
      <c r="AA219" s="31"/>
      <c r="AB219" s="31"/>
      <c r="AC219" s="31"/>
      <c r="AD219" s="31"/>
      <c r="AE219" s="31"/>
      <c r="AR219" s="229" t="s">
        <v>155</v>
      </c>
      <c r="AT219" s="229" t="s">
        <v>150</v>
      </c>
      <c r="AU219" s="229" t="s">
        <v>88</v>
      </c>
      <c r="AY219" s="13" t="s">
        <v>148</v>
      </c>
      <c r="BE219" s="111">
        <f>IF(O219="základní",K219,0)</f>
        <v>0</v>
      </c>
      <c r="BF219" s="111">
        <f>IF(O219="snížená",K219,0)</f>
        <v>0</v>
      </c>
      <c r="BG219" s="111">
        <f>IF(O219="zákl. přenesená",K219,0)</f>
        <v>0</v>
      </c>
      <c r="BH219" s="111">
        <f>IF(O219="sníž. přenesená",K219,0)</f>
        <v>0</v>
      </c>
      <c r="BI219" s="111">
        <f>IF(O219="nulová",K219,0)</f>
        <v>0</v>
      </c>
      <c r="BJ219" s="13" t="s">
        <v>88</v>
      </c>
      <c r="BK219" s="111">
        <f>ROUND(P219*H219,2)</f>
        <v>0</v>
      </c>
      <c r="BL219" s="13" t="s">
        <v>155</v>
      </c>
      <c r="BM219" s="229" t="s">
        <v>377</v>
      </c>
    </row>
    <row r="220" spans="1:65" s="2" customFormat="1" ht="48.75">
      <c r="A220" s="31"/>
      <c r="B220" s="32"/>
      <c r="C220" s="33"/>
      <c r="D220" s="230" t="s">
        <v>157</v>
      </c>
      <c r="E220" s="33"/>
      <c r="F220" s="231" t="s">
        <v>378</v>
      </c>
      <c r="G220" s="33"/>
      <c r="H220" s="33"/>
      <c r="I220" s="125"/>
      <c r="J220" s="125"/>
      <c r="K220" s="33"/>
      <c r="L220" s="33"/>
      <c r="M220" s="34"/>
      <c r="N220" s="232"/>
      <c r="O220" s="233"/>
      <c r="P220" s="67"/>
      <c r="Q220" s="67"/>
      <c r="R220" s="67"/>
      <c r="S220" s="67"/>
      <c r="T220" s="67"/>
      <c r="U220" s="67"/>
      <c r="V220" s="67"/>
      <c r="W220" s="67"/>
      <c r="X220" s="67"/>
      <c r="Y220" s="68"/>
      <c r="Z220" s="31"/>
      <c r="AA220" s="31"/>
      <c r="AB220" s="31"/>
      <c r="AC220" s="31"/>
      <c r="AD220" s="31"/>
      <c r="AE220" s="31"/>
      <c r="AT220" s="13" t="s">
        <v>157</v>
      </c>
      <c r="AU220" s="13" t="s">
        <v>88</v>
      </c>
    </row>
    <row r="221" spans="1:65" s="2" customFormat="1" ht="33" customHeight="1">
      <c r="A221" s="31"/>
      <c r="B221" s="32"/>
      <c r="C221" s="217" t="s">
        <v>379</v>
      </c>
      <c r="D221" s="217" t="s">
        <v>150</v>
      </c>
      <c r="E221" s="218" t="s">
        <v>380</v>
      </c>
      <c r="F221" s="219" t="s">
        <v>381</v>
      </c>
      <c r="G221" s="220" t="s">
        <v>153</v>
      </c>
      <c r="H221" s="221">
        <v>1</v>
      </c>
      <c r="I221" s="222"/>
      <c r="J221" s="222"/>
      <c r="K221" s="223">
        <f>ROUND(P221*H221,2)</f>
        <v>0</v>
      </c>
      <c r="L221" s="219" t="s">
        <v>154</v>
      </c>
      <c r="M221" s="34"/>
      <c r="N221" s="224" t="s">
        <v>1</v>
      </c>
      <c r="O221" s="225" t="s">
        <v>43</v>
      </c>
      <c r="P221" s="226">
        <f>I221+J221</f>
        <v>0</v>
      </c>
      <c r="Q221" s="226">
        <f>ROUND(I221*H221,2)</f>
        <v>0</v>
      </c>
      <c r="R221" s="226">
        <f>ROUND(J221*H221,2)</f>
        <v>0</v>
      </c>
      <c r="S221" s="67"/>
      <c r="T221" s="227">
        <f>S221*H221</f>
        <v>0</v>
      </c>
      <c r="U221" s="227">
        <v>0</v>
      </c>
      <c r="V221" s="227">
        <f>U221*H221</f>
        <v>0</v>
      </c>
      <c r="W221" s="227">
        <v>0</v>
      </c>
      <c r="X221" s="227">
        <f>W221*H221</f>
        <v>0</v>
      </c>
      <c r="Y221" s="228" t="s">
        <v>1</v>
      </c>
      <c r="Z221" s="31"/>
      <c r="AA221" s="31"/>
      <c r="AB221" s="31"/>
      <c r="AC221" s="31"/>
      <c r="AD221" s="31"/>
      <c r="AE221" s="31"/>
      <c r="AR221" s="229" t="s">
        <v>155</v>
      </c>
      <c r="AT221" s="229" t="s">
        <v>150</v>
      </c>
      <c r="AU221" s="229" t="s">
        <v>88</v>
      </c>
      <c r="AY221" s="13" t="s">
        <v>148</v>
      </c>
      <c r="BE221" s="111">
        <f>IF(O221="základní",K221,0)</f>
        <v>0</v>
      </c>
      <c r="BF221" s="111">
        <f>IF(O221="snížená",K221,0)</f>
        <v>0</v>
      </c>
      <c r="BG221" s="111">
        <f>IF(O221="zákl. přenesená",K221,0)</f>
        <v>0</v>
      </c>
      <c r="BH221" s="111">
        <f>IF(O221="sníž. přenesená",K221,0)</f>
        <v>0</v>
      </c>
      <c r="BI221" s="111">
        <f>IF(O221="nulová",K221,0)</f>
        <v>0</v>
      </c>
      <c r="BJ221" s="13" t="s">
        <v>88</v>
      </c>
      <c r="BK221" s="111">
        <f>ROUND(P221*H221,2)</f>
        <v>0</v>
      </c>
      <c r="BL221" s="13" t="s">
        <v>155</v>
      </c>
      <c r="BM221" s="229" t="s">
        <v>382</v>
      </c>
    </row>
    <row r="222" spans="1:65" s="2" customFormat="1" ht="39">
      <c r="A222" s="31"/>
      <c r="B222" s="32"/>
      <c r="C222" s="33"/>
      <c r="D222" s="230" t="s">
        <v>157</v>
      </c>
      <c r="E222" s="33"/>
      <c r="F222" s="231" t="s">
        <v>383</v>
      </c>
      <c r="G222" s="33"/>
      <c r="H222" s="33"/>
      <c r="I222" s="125"/>
      <c r="J222" s="125"/>
      <c r="K222" s="33"/>
      <c r="L222" s="33"/>
      <c r="M222" s="34"/>
      <c r="N222" s="232"/>
      <c r="O222" s="233"/>
      <c r="P222" s="67"/>
      <c r="Q222" s="67"/>
      <c r="R222" s="67"/>
      <c r="S222" s="67"/>
      <c r="T222" s="67"/>
      <c r="U222" s="67"/>
      <c r="V222" s="67"/>
      <c r="W222" s="67"/>
      <c r="X222" s="67"/>
      <c r="Y222" s="68"/>
      <c r="Z222" s="31"/>
      <c r="AA222" s="31"/>
      <c r="AB222" s="31"/>
      <c r="AC222" s="31"/>
      <c r="AD222" s="31"/>
      <c r="AE222" s="31"/>
      <c r="AT222" s="13" t="s">
        <v>157</v>
      </c>
      <c r="AU222" s="13" t="s">
        <v>88</v>
      </c>
    </row>
    <row r="223" spans="1:65" s="2" customFormat="1" ht="33" customHeight="1">
      <c r="A223" s="31"/>
      <c r="B223" s="32"/>
      <c r="C223" s="217" t="s">
        <v>384</v>
      </c>
      <c r="D223" s="217" t="s">
        <v>150</v>
      </c>
      <c r="E223" s="218" t="s">
        <v>385</v>
      </c>
      <c r="F223" s="219" t="s">
        <v>386</v>
      </c>
      <c r="G223" s="220" t="s">
        <v>153</v>
      </c>
      <c r="H223" s="221">
        <v>450</v>
      </c>
      <c r="I223" s="222"/>
      <c r="J223" s="222"/>
      <c r="K223" s="223">
        <f>ROUND(P223*H223,2)</f>
        <v>0</v>
      </c>
      <c r="L223" s="219" t="s">
        <v>154</v>
      </c>
      <c r="M223" s="34"/>
      <c r="N223" s="224" t="s">
        <v>1</v>
      </c>
      <c r="O223" s="225" t="s">
        <v>43</v>
      </c>
      <c r="P223" s="226">
        <f>I223+J223</f>
        <v>0</v>
      </c>
      <c r="Q223" s="226">
        <f>ROUND(I223*H223,2)</f>
        <v>0</v>
      </c>
      <c r="R223" s="226">
        <f>ROUND(J223*H223,2)</f>
        <v>0</v>
      </c>
      <c r="S223" s="67"/>
      <c r="T223" s="227">
        <f>S223*H223</f>
        <v>0</v>
      </c>
      <c r="U223" s="227">
        <v>0</v>
      </c>
      <c r="V223" s="227">
        <f>U223*H223</f>
        <v>0</v>
      </c>
      <c r="W223" s="227">
        <v>0</v>
      </c>
      <c r="X223" s="227">
        <f>W223*H223</f>
        <v>0</v>
      </c>
      <c r="Y223" s="228" t="s">
        <v>1</v>
      </c>
      <c r="Z223" s="31"/>
      <c r="AA223" s="31"/>
      <c r="AB223" s="31"/>
      <c r="AC223" s="31"/>
      <c r="AD223" s="31"/>
      <c r="AE223" s="31"/>
      <c r="AR223" s="229" t="s">
        <v>155</v>
      </c>
      <c r="AT223" s="229" t="s">
        <v>150</v>
      </c>
      <c r="AU223" s="229" t="s">
        <v>88</v>
      </c>
      <c r="AY223" s="13" t="s">
        <v>148</v>
      </c>
      <c r="BE223" s="111">
        <f>IF(O223="základní",K223,0)</f>
        <v>0</v>
      </c>
      <c r="BF223" s="111">
        <f>IF(O223="snížená",K223,0)</f>
        <v>0</v>
      </c>
      <c r="BG223" s="111">
        <f>IF(O223="zákl. přenesená",K223,0)</f>
        <v>0</v>
      </c>
      <c r="BH223" s="111">
        <f>IF(O223="sníž. přenesená",K223,0)</f>
        <v>0</v>
      </c>
      <c r="BI223" s="111">
        <f>IF(O223="nulová",K223,0)</f>
        <v>0</v>
      </c>
      <c r="BJ223" s="13" t="s">
        <v>88</v>
      </c>
      <c r="BK223" s="111">
        <f>ROUND(P223*H223,2)</f>
        <v>0</v>
      </c>
      <c r="BL223" s="13" t="s">
        <v>155</v>
      </c>
      <c r="BM223" s="229" t="s">
        <v>387</v>
      </c>
    </row>
    <row r="224" spans="1:65" s="2" customFormat="1" ht="48.75">
      <c r="A224" s="31"/>
      <c r="B224" s="32"/>
      <c r="C224" s="33"/>
      <c r="D224" s="230" t="s">
        <v>157</v>
      </c>
      <c r="E224" s="33"/>
      <c r="F224" s="231" t="s">
        <v>388</v>
      </c>
      <c r="G224" s="33"/>
      <c r="H224" s="33"/>
      <c r="I224" s="125"/>
      <c r="J224" s="125"/>
      <c r="K224" s="33"/>
      <c r="L224" s="33"/>
      <c r="M224" s="34"/>
      <c r="N224" s="232"/>
      <c r="O224" s="233"/>
      <c r="P224" s="67"/>
      <c r="Q224" s="67"/>
      <c r="R224" s="67"/>
      <c r="S224" s="67"/>
      <c r="T224" s="67"/>
      <c r="U224" s="67"/>
      <c r="V224" s="67"/>
      <c r="W224" s="67"/>
      <c r="X224" s="67"/>
      <c r="Y224" s="68"/>
      <c r="Z224" s="31"/>
      <c r="AA224" s="31"/>
      <c r="AB224" s="31"/>
      <c r="AC224" s="31"/>
      <c r="AD224" s="31"/>
      <c r="AE224" s="31"/>
      <c r="AT224" s="13" t="s">
        <v>157</v>
      </c>
      <c r="AU224" s="13" t="s">
        <v>88</v>
      </c>
    </row>
    <row r="225" spans="1:65" s="2" customFormat="1" ht="33" customHeight="1">
      <c r="A225" s="31"/>
      <c r="B225" s="32"/>
      <c r="C225" s="217" t="s">
        <v>389</v>
      </c>
      <c r="D225" s="217" t="s">
        <v>150</v>
      </c>
      <c r="E225" s="218" t="s">
        <v>390</v>
      </c>
      <c r="F225" s="219" t="s">
        <v>391</v>
      </c>
      <c r="G225" s="220" t="s">
        <v>153</v>
      </c>
      <c r="H225" s="221">
        <v>350</v>
      </c>
      <c r="I225" s="222"/>
      <c r="J225" s="222"/>
      <c r="K225" s="223">
        <f>ROUND(P225*H225,2)</f>
        <v>0</v>
      </c>
      <c r="L225" s="219" t="s">
        <v>154</v>
      </c>
      <c r="M225" s="34"/>
      <c r="N225" s="224" t="s">
        <v>1</v>
      </c>
      <c r="O225" s="225" t="s">
        <v>43</v>
      </c>
      <c r="P225" s="226">
        <f>I225+J225</f>
        <v>0</v>
      </c>
      <c r="Q225" s="226">
        <f>ROUND(I225*H225,2)</f>
        <v>0</v>
      </c>
      <c r="R225" s="226">
        <f>ROUND(J225*H225,2)</f>
        <v>0</v>
      </c>
      <c r="S225" s="67"/>
      <c r="T225" s="227">
        <f>S225*H225</f>
        <v>0</v>
      </c>
      <c r="U225" s="227">
        <v>0</v>
      </c>
      <c r="V225" s="227">
        <f>U225*H225</f>
        <v>0</v>
      </c>
      <c r="W225" s="227">
        <v>0</v>
      </c>
      <c r="X225" s="227">
        <f>W225*H225</f>
        <v>0</v>
      </c>
      <c r="Y225" s="228" t="s">
        <v>1</v>
      </c>
      <c r="Z225" s="31"/>
      <c r="AA225" s="31"/>
      <c r="AB225" s="31"/>
      <c r="AC225" s="31"/>
      <c r="AD225" s="31"/>
      <c r="AE225" s="31"/>
      <c r="AR225" s="229" t="s">
        <v>155</v>
      </c>
      <c r="AT225" s="229" t="s">
        <v>150</v>
      </c>
      <c r="AU225" s="229" t="s">
        <v>88</v>
      </c>
      <c r="AY225" s="13" t="s">
        <v>148</v>
      </c>
      <c r="BE225" s="111">
        <f>IF(O225="základní",K225,0)</f>
        <v>0</v>
      </c>
      <c r="BF225" s="111">
        <f>IF(O225="snížená",K225,0)</f>
        <v>0</v>
      </c>
      <c r="BG225" s="111">
        <f>IF(O225="zákl. přenesená",K225,0)</f>
        <v>0</v>
      </c>
      <c r="BH225" s="111">
        <f>IF(O225="sníž. přenesená",K225,0)</f>
        <v>0</v>
      </c>
      <c r="BI225" s="111">
        <f>IF(O225="nulová",K225,0)</f>
        <v>0</v>
      </c>
      <c r="BJ225" s="13" t="s">
        <v>88</v>
      </c>
      <c r="BK225" s="111">
        <f>ROUND(P225*H225,2)</f>
        <v>0</v>
      </c>
      <c r="BL225" s="13" t="s">
        <v>155</v>
      </c>
      <c r="BM225" s="229" t="s">
        <v>392</v>
      </c>
    </row>
    <row r="226" spans="1:65" s="2" customFormat="1" ht="39">
      <c r="A226" s="31"/>
      <c r="B226" s="32"/>
      <c r="C226" s="33"/>
      <c r="D226" s="230" t="s">
        <v>157</v>
      </c>
      <c r="E226" s="33"/>
      <c r="F226" s="231" t="s">
        <v>393</v>
      </c>
      <c r="G226" s="33"/>
      <c r="H226" s="33"/>
      <c r="I226" s="125"/>
      <c r="J226" s="125"/>
      <c r="K226" s="33"/>
      <c r="L226" s="33"/>
      <c r="M226" s="34"/>
      <c r="N226" s="232"/>
      <c r="O226" s="233"/>
      <c r="P226" s="67"/>
      <c r="Q226" s="67"/>
      <c r="R226" s="67"/>
      <c r="S226" s="67"/>
      <c r="T226" s="67"/>
      <c r="U226" s="67"/>
      <c r="V226" s="67"/>
      <c r="W226" s="67"/>
      <c r="X226" s="67"/>
      <c r="Y226" s="68"/>
      <c r="Z226" s="31"/>
      <c r="AA226" s="31"/>
      <c r="AB226" s="31"/>
      <c r="AC226" s="31"/>
      <c r="AD226" s="31"/>
      <c r="AE226" s="31"/>
      <c r="AT226" s="13" t="s">
        <v>157</v>
      </c>
      <c r="AU226" s="13" t="s">
        <v>88</v>
      </c>
    </row>
    <row r="227" spans="1:65" s="2" customFormat="1" ht="21.75" customHeight="1">
      <c r="A227" s="31"/>
      <c r="B227" s="32"/>
      <c r="C227" s="217" t="s">
        <v>394</v>
      </c>
      <c r="D227" s="217" t="s">
        <v>150</v>
      </c>
      <c r="E227" s="218" t="s">
        <v>395</v>
      </c>
      <c r="F227" s="219" t="s">
        <v>396</v>
      </c>
      <c r="G227" s="220" t="s">
        <v>153</v>
      </c>
      <c r="H227" s="221">
        <v>747</v>
      </c>
      <c r="I227" s="222"/>
      <c r="J227" s="222"/>
      <c r="K227" s="223">
        <f>ROUND(P227*H227,2)</f>
        <v>0</v>
      </c>
      <c r="L227" s="219" t="s">
        <v>154</v>
      </c>
      <c r="M227" s="34"/>
      <c r="N227" s="224" t="s">
        <v>1</v>
      </c>
      <c r="O227" s="225" t="s">
        <v>43</v>
      </c>
      <c r="P227" s="226">
        <f>I227+J227</f>
        <v>0</v>
      </c>
      <c r="Q227" s="226">
        <f>ROUND(I227*H227,2)</f>
        <v>0</v>
      </c>
      <c r="R227" s="226">
        <f>ROUND(J227*H227,2)</f>
        <v>0</v>
      </c>
      <c r="S227" s="67"/>
      <c r="T227" s="227">
        <f>S227*H227</f>
        <v>0</v>
      </c>
      <c r="U227" s="227">
        <v>0</v>
      </c>
      <c r="V227" s="227">
        <f>U227*H227</f>
        <v>0</v>
      </c>
      <c r="W227" s="227">
        <v>0</v>
      </c>
      <c r="X227" s="227">
        <f>W227*H227</f>
        <v>0</v>
      </c>
      <c r="Y227" s="228" t="s">
        <v>1</v>
      </c>
      <c r="Z227" s="31"/>
      <c r="AA227" s="31"/>
      <c r="AB227" s="31"/>
      <c r="AC227" s="31"/>
      <c r="AD227" s="31"/>
      <c r="AE227" s="31"/>
      <c r="AR227" s="229" t="s">
        <v>155</v>
      </c>
      <c r="AT227" s="229" t="s">
        <v>150</v>
      </c>
      <c r="AU227" s="229" t="s">
        <v>88</v>
      </c>
      <c r="AY227" s="13" t="s">
        <v>148</v>
      </c>
      <c r="BE227" s="111">
        <f>IF(O227="základní",K227,0)</f>
        <v>0</v>
      </c>
      <c r="BF227" s="111">
        <f>IF(O227="snížená",K227,0)</f>
        <v>0</v>
      </c>
      <c r="BG227" s="111">
        <f>IF(O227="zákl. přenesená",K227,0)</f>
        <v>0</v>
      </c>
      <c r="BH227" s="111">
        <f>IF(O227="sníž. přenesená",K227,0)</f>
        <v>0</v>
      </c>
      <c r="BI227" s="111">
        <f>IF(O227="nulová",K227,0)</f>
        <v>0</v>
      </c>
      <c r="BJ227" s="13" t="s">
        <v>88</v>
      </c>
      <c r="BK227" s="111">
        <f>ROUND(P227*H227,2)</f>
        <v>0</v>
      </c>
      <c r="BL227" s="13" t="s">
        <v>155</v>
      </c>
      <c r="BM227" s="229" t="s">
        <v>397</v>
      </c>
    </row>
    <row r="228" spans="1:65" s="2" customFormat="1" ht="29.25">
      <c r="A228" s="31"/>
      <c r="B228" s="32"/>
      <c r="C228" s="33"/>
      <c r="D228" s="230" t="s">
        <v>157</v>
      </c>
      <c r="E228" s="33"/>
      <c r="F228" s="231" t="s">
        <v>398</v>
      </c>
      <c r="G228" s="33"/>
      <c r="H228" s="33"/>
      <c r="I228" s="125"/>
      <c r="J228" s="125"/>
      <c r="K228" s="33"/>
      <c r="L228" s="33"/>
      <c r="M228" s="34"/>
      <c r="N228" s="232"/>
      <c r="O228" s="233"/>
      <c r="P228" s="67"/>
      <c r="Q228" s="67"/>
      <c r="R228" s="67"/>
      <c r="S228" s="67"/>
      <c r="T228" s="67"/>
      <c r="U228" s="67"/>
      <c r="V228" s="67"/>
      <c r="W228" s="67"/>
      <c r="X228" s="67"/>
      <c r="Y228" s="68"/>
      <c r="Z228" s="31"/>
      <c r="AA228" s="31"/>
      <c r="AB228" s="31"/>
      <c r="AC228" s="31"/>
      <c r="AD228" s="31"/>
      <c r="AE228" s="31"/>
      <c r="AT228" s="13" t="s">
        <v>157</v>
      </c>
      <c r="AU228" s="13" t="s">
        <v>88</v>
      </c>
    </row>
    <row r="229" spans="1:65" s="2" customFormat="1" ht="21.75" customHeight="1">
      <c r="A229" s="31"/>
      <c r="B229" s="32"/>
      <c r="C229" s="217" t="s">
        <v>399</v>
      </c>
      <c r="D229" s="217" t="s">
        <v>150</v>
      </c>
      <c r="E229" s="218" t="s">
        <v>400</v>
      </c>
      <c r="F229" s="219" t="s">
        <v>401</v>
      </c>
      <c r="G229" s="220" t="s">
        <v>153</v>
      </c>
      <c r="H229" s="221">
        <v>1</v>
      </c>
      <c r="I229" s="222"/>
      <c r="J229" s="222"/>
      <c r="K229" s="223">
        <f>ROUND(P229*H229,2)</f>
        <v>0</v>
      </c>
      <c r="L229" s="219" t="s">
        <v>154</v>
      </c>
      <c r="M229" s="34"/>
      <c r="N229" s="224" t="s">
        <v>1</v>
      </c>
      <c r="O229" s="225" t="s">
        <v>43</v>
      </c>
      <c r="P229" s="226">
        <f>I229+J229</f>
        <v>0</v>
      </c>
      <c r="Q229" s="226">
        <f>ROUND(I229*H229,2)</f>
        <v>0</v>
      </c>
      <c r="R229" s="226">
        <f>ROUND(J229*H229,2)</f>
        <v>0</v>
      </c>
      <c r="S229" s="67"/>
      <c r="T229" s="227">
        <f>S229*H229</f>
        <v>0</v>
      </c>
      <c r="U229" s="227">
        <v>0</v>
      </c>
      <c r="V229" s="227">
        <f>U229*H229</f>
        <v>0</v>
      </c>
      <c r="W229" s="227">
        <v>0</v>
      </c>
      <c r="X229" s="227">
        <f>W229*H229</f>
        <v>0</v>
      </c>
      <c r="Y229" s="228" t="s">
        <v>1</v>
      </c>
      <c r="Z229" s="31"/>
      <c r="AA229" s="31"/>
      <c r="AB229" s="31"/>
      <c r="AC229" s="31"/>
      <c r="AD229" s="31"/>
      <c r="AE229" s="31"/>
      <c r="AR229" s="229" t="s">
        <v>155</v>
      </c>
      <c r="AT229" s="229" t="s">
        <v>150</v>
      </c>
      <c r="AU229" s="229" t="s">
        <v>88</v>
      </c>
      <c r="AY229" s="13" t="s">
        <v>148</v>
      </c>
      <c r="BE229" s="111">
        <f>IF(O229="základní",K229,0)</f>
        <v>0</v>
      </c>
      <c r="BF229" s="111">
        <f>IF(O229="snížená",K229,0)</f>
        <v>0</v>
      </c>
      <c r="BG229" s="111">
        <f>IF(O229="zákl. přenesená",K229,0)</f>
        <v>0</v>
      </c>
      <c r="BH229" s="111">
        <f>IF(O229="sníž. přenesená",K229,0)</f>
        <v>0</v>
      </c>
      <c r="BI229" s="111">
        <f>IF(O229="nulová",K229,0)</f>
        <v>0</v>
      </c>
      <c r="BJ229" s="13" t="s">
        <v>88</v>
      </c>
      <c r="BK229" s="111">
        <f>ROUND(P229*H229,2)</f>
        <v>0</v>
      </c>
      <c r="BL229" s="13" t="s">
        <v>155</v>
      </c>
      <c r="BM229" s="229" t="s">
        <v>402</v>
      </c>
    </row>
    <row r="230" spans="1:65" s="2" customFormat="1" ht="39">
      <c r="A230" s="31"/>
      <c r="B230" s="32"/>
      <c r="C230" s="33"/>
      <c r="D230" s="230" t="s">
        <v>157</v>
      </c>
      <c r="E230" s="33"/>
      <c r="F230" s="231" t="s">
        <v>403</v>
      </c>
      <c r="G230" s="33"/>
      <c r="H230" s="33"/>
      <c r="I230" s="125"/>
      <c r="J230" s="125"/>
      <c r="K230" s="33"/>
      <c r="L230" s="33"/>
      <c r="M230" s="34"/>
      <c r="N230" s="232"/>
      <c r="O230" s="233"/>
      <c r="P230" s="67"/>
      <c r="Q230" s="67"/>
      <c r="R230" s="67"/>
      <c r="S230" s="67"/>
      <c r="T230" s="67"/>
      <c r="U230" s="67"/>
      <c r="V230" s="67"/>
      <c r="W230" s="67"/>
      <c r="X230" s="67"/>
      <c r="Y230" s="68"/>
      <c r="Z230" s="31"/>
      <c r="AA230" s="31"/>
      <c r="AB230" s="31"/>
      <c r="AC230" s="31"/>
      <c r="AD230" s="31"/>
      <c r="AE230" s="31"/>
      <c r="AT230" s="13" t="s">
        <v>157</v>
      </c>
      <c r="AU230" s="13" t="s">
        <v>88</v>
      </c>
    </row>
    <row r="231" spans="1:65" s="2" customFormat="1" ht="21.75" customHeight="1">
      <c r="A231" s="31"/>
      <c r="B231" s="32"/>
      <c r="C231" s="217" t="s">
        <v>404</v>
      </c>
      <c r="D231" s="217" t="s">
        <v>150</v>
      </c>
      <c r="E231" s="218" t="s">
        <v>405</v>
      </c>
      <c r="F231" s="219" t="s">
        <v>406</v>
      </c>
      <c r="G231" s="220" t="s">
        <v>153</v>
      </c>
      <c r="H231" s="221">
        <v>10</v>
      </c>
      <c r="I231" s="222"/>
      <c r="J231" s="222"/>
      <c r="K231" s="223">
        <f>ROUND(P231*H231,2)</f>
        <v>0</v>
      </c>
      <c r="L231" s="219" t="s">
        <v>154</v>
      </c>
      <c r="M231" s="34"/>
      <c r="N231" s="224" t="s">
        <v>1</v>
      </c>
      <c r="O231" s="225" t="s">
        <v>43</v>
      </c>
      <c r="P231" s="226">
        <f>I231+J231</f>
        <v>0</v>
      </c>
      <c r="Q231" s="226">
        <f>ROUND(I231*H231,2)</f>
        <v>0</v>
      </c>
      <c r="R231" s="226">
        <f>ROUND(J231*H231,2)</f>
        <v>0</v>
      </c>
      <c r="S231" s="67"/>
      <c r="T231" s="227">
        <f>S231*H231</f>
        <v>0</v>
      </c>
      <c r="U231" s="227">
        <v>0</v>
      </c>
      <c r="V231" s="227">
        <f>U231*H231</f>
        <v>0</v>
      </c>
      <c r="W231" s="227">
        <v>0</v>
      </c>
      <c r="X231" s="227">
        <f>W231*H231</f>
        <v>0</v>
      </c>
      <c r="Y231" s="228" t="s">
        <v>1</v>
      </c>
      <c r="Z231" s="31"/>
      <c r="AA231" s="31"/>
      <c r="AB231" s="31"/>
      <c r="AC231" s="31"/>
      <c r="AD231" s="31"/>
      <c r="AE231" s="31"/>
      <c r="AR231" s="229" t="s">
        <v>155</v>
      </c>
      <c r="AT231" s="229" t="s">
        <v>150</v>
      </c>
      <c r="AU231" s="229" t="s">
        <v>88</v>
      </c>
      <c r="AY231" s="13" t="s">
        <v>148</v>
      </c>
      <c r="BE231" s="111">
        <f>IF(O231="základní",K231,0)</f>
        <v>0</v>
      </c>
      <c r="BF231" s="111">
        <f>IF(O231="snížená",K231,0)</f>
        <v>0</v>
      </c>
      <c r="BG231" s="111">
        <f>IF(O231="zákl. přenesená",K231,0)</f>
        <v>0</v>
      </c>
      <c r="BH231" s="111">
        <f>IF(O231="sníž. přenesená",K231,0)</f>
        <v>0</v>
      </c>
      <c r="BI231" s="111">
        <f>IF(O231="nulová",K231,0)</f>
        <v>0</v>
      </c>
      <c r="BJ231" s="13" t="s">
        <v>88</v>
      </c>
      <c r="BK231" s="111">
        <f>ROUND(P231*H231,2)</f>
        <v>0</v>
      </c>
      <c r="BL231" s="13" t="s">
        <v>155</v>
      </c>
      <c r="BM231" s="229" t="s">
        <v>407</v>
      </c>
    </row>
    <row r="232" spans="1:65" s="2" customFormat="1" ht="39">
      <c r="A232" s="31"/>
      <c r="B232" s="32"/>
      <c r="C232" s="33"/>
      <c r="D232" s="230" t="s">
        <v>157</v>
      </c>
      <c r="E232" s="33"/>
      <c r="F232" s="231" t="s">
        <v>408</v>
      </c>
      <c r="G232" s="33"/>
      <c r="H232" s="33"/>
      <c r="I232" s="125"/>
      <c r="J232" s="125"/>
      <c r="K232" s="33"/>
      <c r="L232" s="33"/>
      <c r="M232" s="34"/>
      <c r="N232" s="232"/>
      <c r="O232" s="233"/>
      <c r="P232" s="67"/>
      <c r="Q232" s="67"/>
      <c r="R232" s="67"/>
      <c r="S232" s="67"/>
      <c r="T232" s="67"/>
      <c r="U232" s="67"/>
      <c r="V232" s="67"/>
      <c r="W232" s="67"/>
      <c r="X232" s="67"/>
      <c r="Y232" s="68"/>
      <c r="Z232" s="31"/>
      <c r="AA232" s="31"/>
      <c r="AB232" s="31"/>
      <c r="AC232" s="31"/>
      <c r="AD232" s="31"/>
      <c r="AE232" s="31"/>
      <c r="AT232" s="13" t="s">
        <v>157</v>
      </c>
      <c r="AU232" s="13" t="s">
        <v>88</v>
      </c>
    </row>
    <row r="233" spans="1:65" s="2" customFormat="1" ht="21.75" customHeight="1">
      <c r="A233" s="31"/>
      <c r="B233" s="32"/>
      <c r="C233" s="217" t="s">
        <v>409</v>
      </c>
      <c r="D233" s="217" t="s">
        <v>150</v>
      </c>
      <c r="E233" s="218" t="s">
        <v>410</v>
      </c>
      <c r="F233" s="219" t="s">
        <v>411</v>
      </c>
      <c r="G233" s="220" t="s">
        <v>153</v>
      </c>
      <c r="H233" s="221">
        <v>490</v>
      </c>
      <c r="I233" s="222"/>
      <c r="J233" s="222"/>
      <c r="K233" s="223">
        <f>ROUND(P233*H233,2)</f>
        <v>0</v>
      </c>
      <c r="L233" s="219" t="s">
        <v>154</v>
      </c>
      <c r="M233" s="34"/>
      <c r="N233" s="224" t="s">
        <v>1</v>
      </c>
      <c r="O233" s="225" t="s">
        <v>43</v>
      </c>
      <c r="P233" s="226">
        <f>I233+J233</f>
        <v>0</v>
      </c>
      <c r="Q233" s="226">
        <f>ROUND(I233*H233,2)</f>
        <v>0</v>
      </c>
      <c r="R233" s="226">
        <f>ROUND(J233*H233,2)</f>
        <v>0</v>
      </c>
      <c r="S233" s="67"/>
      <c r="T233" s="227">
        <f>S233*H233</f>
        <v>0</v>
      </c>
      <c r="U233" s="227">
        <v>0</v>
      </c>
      <c r="V233" s="227">
        <f>U233*H233</f>
        <v>0</v>
      </c>
      <c r="W233" s="227">
        <v>0</v>
      </c>
      <c r="X233" s="227">
        <f>W233*H233</f>
        <v>0</v>
      </c>
      <c r="Y233" s="228" t="s">
        <v>1</v>
      </c>
      <c r="Z233" s="31"/>
      <c r="AA233" s="31"/>
      <c r="AB233" s="31"/>
      <c r="AC233" s="31"/>
      <c r="AD233" s="31"/>
      <c r="AE233" s="31"/>
      <c r="AR233" s="229" t="s">
        <v>155</v>
      </c>
      <c r="AT233" s="229" t="s">
        <v>150</v>
      </c>
      <c r="AU233" s="229" t="s">
        <v>88</v>
      </c>
      <c r="AY233" s="13" t="s">
        <v>148</v>
      </c>
      <c r="BE233" s="111">
        <f>IF(O233="základní",K233,0)</f>
        <v>0</v>
      </c>
      <c r="BF233" s="111">
        <f>IF(O233="snížená",K233,0)</f>
        <v>0</v>
      </c>
      <c r="BG233" s="111">
        <f>IF(O233="zákl. přenesená",K233,0)</f>
        <v>0</v>
      </c>
      <c r="BH233" s="111">
        <f>IF(O233="sníž. přenesená",K233,0)</f>
        <v>0</v>
      </c>
      <c r="BI233" s="111">
        <f>IF(O233="nulová",K233,0)</f>
        <v>0</v>
      </c>
      <c r="BJ233" s="13" t="s">
        <v>88</v>
      </c>
      <c r="BK233" s="111">
        <f>ROUND(P233*H233,2)</f>
        <v>0</v>
      </c>
      <c r="BL233" s="13" t="s">
        <v>155</v>
      </c>
      <c r="BM233" s="229" t="s">
        <v>412</v>
      </c>
    </row>
    <row r="234" spans="1:65" s="2" customFormat="1" ht="39">
      <c r="A234" s="31"/>
      <c r="B234" s="32"/>
      <c r="C234" s="33"/>
      <c r="D234" s="230" t="s">
        <v>157</v>
      </c>
      <c r="E234" s="33"/>
      <c r="F234" s="231" t="s">
        <v>413</v>
      </c>
      <c r="G234" s="33"/>
      <c r="H234" s="33"/>
      <c r="I234" s="125"/>
      <c r="J234" s="125"/>
      <c r="K234" s="33"/>
      <c r="L234" s="33"/>
      <c r="M234" s="34"/>
      <c r="N234" s="232"/>
      <c r="O234" s="233"/>
      <c r="P234" s="67"/>
      <c r="Q234" s="67"/>
      <c r="R234" s="67"/>
      <c r="S234" s="67"/>
      <c r="T234" s="67"/>
      <c r="U234" s="67"/>
      <c r="V234" s="67"/>
      <c r="W234" s="67"/>
      <c r="X234" s="67"/>
      <c r="Y234" s="68"/>
      <c r="Z234" s="31"/>
      <c r="AA234" s="31"/>
      <c r="AB234" s="31"/>
      <c r="AC234" s="31"/>
      <c r="AD234" s="31"/>
      <c r="AE234" s="31"/>
      <c r="AT234" s="13" t="s">
        <v>157</v>
      </c>
      <c r="AU234" s="13" t="s">
        <v>88</v>
      </c>
    </row>
    <row r="235" spans="1:65" s="2" customFormat="1" ht="21.75" customHeight="1">
      <c r="A235" s="31"/>
      <c r="B235" s="32"/>
      <c r="C235" s="217" t="s">
        <v>414</v>
      </c>
      <c r="D235" s="217" t="s">
        <v>150</v>
      </c>
      <c r="E235" s="218" t="s">
        <v>415</v>
      </c>
      <c r="F235" s="219" t="s">
        <v>416</v>
      </c>
      <c r="G235" s="220" t="s">
        <v>153</v>
      </c>
      <c r="H235" s="221">
        <v>56</v>
      </c>
      <c r="I235" s="222"/>
      <c r="J235" s="222"/>
      <c r="K235" s="223">
        <f>ROUND(P235*H235,2)</f>
        <v>0</v>
      </c>
      <c r="L235" s="219" t="s">
        <v>154</v>
      </c>
      <c r="M235" s="34"/>
      <c r="N235" s="224" t="s">
        <v>1</v>
      </c>
      <c r="O235" s="225" t="s">
        <v>43</v>
      </c>
      <c r="P235" s="226">
        <f>I235+J235</f>
        <v>0</v>
      </c>
      <c r="Q235" s="226">
        <f>ROUND(I235*H235,2)</f>
        <v>0</v>
      </c>
      <c r="R235" s="226">
        <f>ROUND(J235*H235,2)</f>
        <v>0</v>
      </c>
      <c r="S235" s="67"/>
      <c r="T235" s="227">
        <f>S235*H235</f>
        <v>0</v>
      </c>
      <c r="U235" s="227">
        <v>0</v>
      </c>
      <c r="V235" s="227">
        <f>U235*H235</f>
        <v>0</v>
      </c>
      <c r="W235" s="227">
        <v>0</v>
      </c>
      <c r="X235" s="227">
        <f>W235*H235</f>
        <v>0</v>
      </c>
      <c r="Y235" s="228" t="s">
        <v>1</v>
      </c>
      <c r="Z235" s="31"/>
      <c r="AA235" s="31"/>
      <c r="AB235" s="31"/>
      <c r="AC235" s="31"/>
      <c r="AD235" s="31"/>
      <c r="AE235" s="31"/>
      <c r="AR235" s="229" t="s">
        <v>155</v>
      </c>
      <c r="AT235" s="229" t="s">
        <v>150</v>
      </c>
      <c r="AU235" s="229" t="s">
        <v>88</v>
      </c>
      <c r="AY235" s="13" t="s">
        <v>148</v>
      </c>
      <c r="BE235" s="111">
        <f>IF(O235="základní",K235,0)</f>
        <v>0</v>
      </c>
      <c r="BF235" s="111">
        <f>IF(O235="snížená",K235,0)</f>
        <v>0</v>
      </c>
      <c r="BG235" s="111">
        <f>IF(O235="zákl. přenesená",K235,0)</f>
        <v>0</v>
      </c>
      <c r="BH235" s="111">
        <f>IF(O235="sníž. přenesená",K235,0)</f>
        <v>0</v>
      </c>
      <c r="BI235" s="111">
        <f>IF(O235="nulová",K235,0)</f>
        <v>0</v>
      </c>
      <c r="BJ235" s="13" t="s">
        <v>88</v>
      </c>
      <c r="BK235" s="111">
        <f>ROUND(P235*H235,2)</f>
        <v>0</v>
      </c>
      <c r="BL235" s="13" t="s">
        <v>155</v>
      </c>
      <c r="BM235" s="229" t="s">
        <v>417</v>
      </c>
    </row>
    <row r="236" spans="1:65" s="2" customFormat="1" ht="39">
      <c r="A236" s="31"/>
      <c r="B236" s="32"/>
      <c r="C236" s="33"/>
      <c r="D236" s="230" t="s">
        <v>157</v>
      </c>
      <c r="E236" s="33"/>
      <c r="F236" s="231" t="s">
        <v>418</v>
      </c>
      <c r="G236" s="33"/>
      <c r="H236" s="33"/>
      <c r="I236" s="125"/>
      <c r="J236" s="125"/>
      <c r="K236" s="33"/>
      <c r="L236" s="33"/>
      <c r="M236" s="34"/>
      <c r="N236" s="232"/>
      <c r="O236" s="233"/>
      <c r="P236" s="67"/>
      <c r="Q236" s="67"/>
      <c r="R236" s="67"/>
      <c r="S236" s="67"/>
      <c r="T236" s="67"/>
      <c r="U236" s="67"/>
      <c r="V236" s="67"/>
      <c r="W236" s="67"/>
      <c r="X236" s="67"/>
      <c r="Y236" s="68"/>
      <c r="Z236" s="31"/>
      <c r="AA236" s="31"/>
      <c r="AB236" s="31"/>
      <c r="AC236" s="31"/>
      <c r="AD236" s="31"/>
      <c r="AE236" s="31"/>
      <c r="AT236" s="13" t="s">
        <v>157</v>
      </c>
      <c r="AU236" s="13" t="s">
        <v>88</v>
      </c>
    </row>
    <row r="237" spans="1:65" s="2" customFormat="1" ht="21.75" customHeight="1">
      <c r="A237" s="31"/>
      <c r="B237" s="32"/>
      <c r="C237" s="217" t="s">
        <v>419</v>
      </c>
      <c r="D237" s="217" t="s">
        <v>150</v>
      </c>
      <c r="E237" s="218" t="s">
        <v>420</v>
      </c>
      <c r="F237" s="219" t="s">
        <v>421</v>
      </c>
      <c r="G237" s="220" t="s">
        <v>153</v>
      </c>
      <c r="H237" s="221">
        <v>1</v>
      </c>
      <c r="I237" s="222"/>
      <c r="J237" s="222"/>
      <c r="K237" s="223">
        <f>ROUND(P237*H237,2)</f>
        <v>0</v>
      </c>
      <c r="L237" s="219" t="s">
        <v>154</v>
      </c>
      <c r="M237" s="34"/>
      <c r="N237" s="224" t="s">
        <v>1</v>
      </c>
      <c r="O237" s="225" t="s">
        <v>43</v>
      </c>
      <c r="P237" s="226">
        <f>I237+J237</f>
        <v>0</v>
      </c>
      <c r="Q237" s="226">
        <f>ROUND(I237*H237,2)</f>
        <v>0</v>
      </c>
      <c r="R237" s="226">
        <f>ROUND(J237*H237,2)</f>
        <v>0</v>
      </c>
      <c r="S237" s="67"/>
      <c r="T237" s="227">
        <f>S237*H237</f>
        <v>0</v>
      </c>
      <c r="U237" s="227">
        <v>0</v>
      </c>
      <c r="V237" s="227">
        <f>U237*H237</f>
        <v>0</v>
      </c>
      <c r="W237" s="227">
        <v>0</v>
      </c>
      <c r="X237" s="227">
        <f>W237*H237</f>
        <v>0</v>
      </c>
      <c r="Y237" s="228" t="s">
        <v>1</v>
      </c>
      <c r="Z237" s="31"/>
      <c r="AA237" s="31"/>
      <c r="AB237" s="31"/>
      <c r="AC237" s="31"/>
      <c r="AD237" s="31"/>
      <c r="AE237" s="31"/>
      <c r="AR237" s="229" t="s">
        <v>155</v>
      </c>
      <c r="AT237" s="229" t="s">
        <v>150</v>
      </c>
      <c r="AU237" s="229" t="s">
        <v>88</v>
      </c>
      <c r="AY237" s="13" t="s">
        <v>148</v>
      </c>
      <c r="BE237" s="111">
        <f>IF(O237="základní",K237,0)</f>
        <v>0</v>
      </c>
      <c r="BF237" s="111">
        <f>IF(O237="snížená",K237,0)</f>
        <v>0</v>
      </c>
      <c r="BG237" s="111">
        <f>IF(O237="zákl. přenesená",K237,0)</f>
        <v>0</v>
      </c>
      <c r="BH237" s="111">
        <f>IF(O237="sníž. přenesená",K237,0)</f>
        <v>0</v>
      </c>
      <c r="BI237" s="111">
        <f>IF(O237="nulová",K237,0)</f>
        <v>0</v>
      </c>
      <c r="BJ237" s="13" t="s">
        <v>88</v>
      </c>
      <c r="BK237" s="111">
        <f>ROUND(P237*H237,2)</f>
        <v>0</v>
      </c>
      <c r="BL237" s="13" t="s">
        <v>155</v>
      </c>
      <c r="BM237" s="229" t="s">
        <v>422</v>
      </c>
    </row>
    <row r="238" spans="1:65" s="2" customFormat="1" ht="39">
      <c r="A238" s="31"/>
      <c r="B238" s="32"/>
      <c r="C238" s="33"/>
      <c r="D238" s="230" t="s">
        <v>157</v>
      </c>
      <c r="E238" s="33"/>
      <c r="F238" s="231" t="s">
        <v>423</v>
      </c>
      <c r="G238" s="33"/>
      <c r="H238" s="33"/>
      <c r="I238" s="125"/>
      <c r="J238" s="125"/>
      <c r="K238" s="33"/>
      <c r="L238" s="33"/>
      <c r="M238" s="34"/>
      <c r="N238" s="232"/>
      <c r="O238" s="233"/>
      <c r="P238" s="67"/>
      <c r="Q238" s="67"/>
      <c r="R238" s="67"/>
      <c r="S238" s="67"/>
      <c r="T238" s="67"/>
      <c r="U238" s="67"/>
      <c r="V238" s="67"/>
      <c r="W238" s="67"/>
      <c r="X238" s="67"/>
      <c r="Y238" s="68"/>
      <c r="Z238" s="31"/>
      <c r="AA238" s="31"/>
      <c r="AB238" s="31"/>
      <c r="AC238" s="31"/>
      <c r="AD238" s="31"/>
      <c r="AE238" s="31"/>
      <c r="AT238" s="13" t="s">
        <v>157</v>
      </c>
      <c r="AU238" s="13" t="s">
        <v>88</v>
      </c>
    </row>
    <row r="239" spans="1:65" s="2" customFormat="1" ht="21.75" customHeight="1">
      <c r="A239" s="31"/>
      <c r="B239" s="32"/>
      <c r="C239" s="217" t="s">
        <v>424</v>
      </c>
      <c r="D239" s="217" t="s">
        <v>150</v>
      </c>
      <c r="E239" s="218" t="s">
        <v>425</v>
      </c>
      <c r="F239" s="219" t="s">
        <v>426</v>
      </c>
      <c r="G239" s="220" t="s">
        <v>153</v>
      </c>
      <c r="H239" s="221">
        <v>1</v>
      </c>
      <c r="I239" s="222"/>
      <c r="J239" s="222"/>
      <c r="K239" s="223">
        <f>ROUND(P239*H239,2)</f>
        <v>0</v>
      </c>
      <c r="L239" s="219" t="s">
        <v>154</v>
      </c>
      <c r="M239" s="34"/>
      <c r="N239" s="224" t="s">
        <v>1</v>
      </c>
      <c r="O239" s="225" t="s">
        <v>43</v>
      </c>
      <c r="P239" s="226">
        <f>I239+J239</f>
        <v>0</v>
      </c>
      <c r="Q239" s="226">
        <f>ROUND(I239*H239,2)</f>
        <v>0</v>
      </c>
      <c r="R239" s="226">
        <f>ROUND(J239*H239,2)</f>
        <v>0</v>
      </c>
      <c r="S239" s="67"/>
      <c r="T239" s="227">
        <f>S239*H239</f>
        <v>0</v>
      </c>
      <c r="U239" s="227">
        <v>0</v>
      </c>
      <c r="V239" s="227">
        <f>U239*H239</f>
        <v>0</v>
      </c>
      <c r="W239" s="227">
        <v>0</v>
      </c>
      <c r="X239" s="227">
        <f>W239*H239</f>
        <v>0</v>
      </c>
      <c r="Y239" s="228" t="s">
        <v>1</v>
      </c>
      <c r="Z239" s="31"/>
      <c r="AA239" s="31"/>
      <c r="AB239" s="31"/>
      <c r="AC239" s="31"/>
      <c r="AD239" s="31"/>
      <c r="AE239" s="31"/>
      <c r="AR239" s="229" t="s">
        <v>155</v>
      </c>
      <c r="AT239" s="229" t="s">
        <v>150</v>
      </c>
      <c r="AU239" s="229" t="s">
        <v>88</v>
      </c>
      <c r="AY239" s="13" t="s">
        <v>148</v>
      </c>
      <c r="BE239" s="111">
        <f>IF(O239="základní",K239,0)</f>
        <v>0</v>
      </c>
      <c r="BF239" s="111">
        <f>IF(O239="snížená",K239,0)</f>
        <v>0</v>
      </c>
      <c r="BG239" s="111">
        <f>IF(O239="zákl. přenesená",K239,0)</f>
        <v>0</v>
      </c>
      <c r="BH239" s="111">
        <f>IF(O239="sníž. přenesená",K239,0)</f>
        <v>0</v>
      </c>
      <c r="BI239" s="111">
        <f>IF(O239="nulová",K239,0)</f>
        <v>0</v>
      </c>
      <c r="BJ239" s="13" t="s">
        <v>88</v>
      </c>
      <c r="BK239" s="111">
        <f>ROUND(P239*H239,2)</f>
        <v>0</v>
      </c>
      <c r="BL239" s="13" t="s">
        <v>155</v>
      </c>
      <c r="BM239" s="229" t="s">
        <v>427</v>
      </c>
    </row>
    <row r="240" spans="1:65" s="2" customFormat="1" ht="39">
      <c r="A240" s="31"/>
      <c r="B240" s="32"/>
      <c r="C240" s="33"/>
      <c r="D240" s="230" t="s">
        <v>157</v>
      </c>
      <c r="E240" s="33"/>
      <c r="F240" s="231" t="s">
        <v>428</v>
      </c>
      <c r="G240" s="33"/>
      <c r="H240" s="33"/>
      <c r="I240" s="125"/>
      <c r="J240" s="125"/>
      <c r="K240" s="33"/>
      <c r="L240" s="33"/>
      <c r="M240" s="34"/>
      <c r="N240" s="232"/>
      <c r="O240" s="233"/>
      <c r="P240" s="67"/>
      <c r="Q240" s="67"/>
      <c r="R240" s="67"/>
      <c r="S240" s="67"/>
      <c r="T240" s="67"/>
      <c r="U240" s="67"/>
      <c r="V240" s="67"/>
      <c r="W240" s="67"/>
      <c r="X240" s="67"/>
      <c r="Y240" s="68"/>
      <c r="Z240" s="31"/>
      <c r="AA240" s="31"/>
      <c r="AB240" s="31"/>
      <c r="AC240" s="31"/>
      <c r="AD240" s="31"/>
      <c r="AE240" s="31"/>
      <c r="AT240" s="13" t="s">
        <v>157</v>
      </c>
      <c r="AU240" s="13" t="s">
        <v>88</v>
      </c>
    </row>
    <row r="241" spans="1:65" s="2" customFormat="1" ht="21.75" customHeight="1">
      <c r="A241" s="31"/>
      <c r="B241" s="32"/>
      <c r="C241" s="217" t="s">
        <v>429</v>
      </c>
      <c r="D241" s="217" t="s">
        <v>150</v>
      </c>
      <c r="E241" s="218" t="s">
        <v>430</v>
      </c>
      <c r="F241" s="219" t="s">
        <v>431</v>
      </c>
      <c r="G241" s="220" t="s">
        <v>153</v>
      </c>
      <c r="H241" s="221">
        <v>700</v>
      </c>
      <c r="I241" s="222"/>
      <c r="J241" s="222"/>
      <c r="K241" s="223">
        <f>ROUND(P241*H241,2)</f>
        <v>0</v>
      </c>
      <c r="L241" s="219" t="s">
        <v>154</v>
      </c>
      <c r="M241" s="34"/>
      <c r="N241" s="224" t="s">
        <v>1</v>
      </c>
      <c r="O241" s="225" t="s">
        <v>43</v>
      </c>
      <c r="P241" s="226">
        <f>I241+J241</f>
        <v>0</v>
      </c>
      <c r="Q241" s="226">
        <f>ROUND(I241*H241,2)</f>
        <v>0</v>
      </c>
      <c r="R241" s="226">
        <f>ROUND(J241*H241,2)</f>
        <v>0</v>
      </c>
      <c r="S241" s="67"/>
      <c r="T241" s="227">
        <f>S241*H241</f>
        <v>0</v>
      </c>
      <c r="U241" s="227">
        <v>0</v>
      </c>
      <c r="V241" s="227">
        <f>U241*H241</f>
        <v>0</v>
      </c>
      <c r="W241" s="227">
        <v>0</v>
      </c>
      <c r="X241" s="227">
        <f>W241*H241</f>
        <v>0</v>
      </c>
      <c r="Y241" s="228" t="s">
        <v>1</v>
      </c>
      <c r="Z241" s="31"/>
      <c r="AA241" s="31"/>
      <c r="AB241" s="31"/>
      <c r="AC241" s="31"/>
      <c r="AD241" s="31"/>
      <c r="AE241" s="31"/>
      <c r="AR241" s="229" t="s">
        <v>155</v>
      </c>
      <c r="AT241" s="229" t="s">
        <v>150</v>
      </c>
      <c r="AU241" s="229" t="s">
        <v>88</v>
      </c>
      <c r="AY241" s="13" t="s">
        <v>148</v>
      </c>
      <c r="BE241" s="111">
        <f>IF(O241="základní",K241,0)</f>
        <v>0</v>
      </c>
      <c r="BF241" s="111">
        <f>IF(O241="snížená",K241,0)</f>
        <v>0</v>
      </c>
      <c r="BG241" s="111">
        <f>IF(O241="zákl. přenesená",K241,0)</f>
        <v>0</v>
      </c>
      <c r="BH241" s="111">
        <f>IF(O241="sníž. přenesená",K241,0)</f>
        <v>0</v>
      </c>
      <c r="BI241" s="111">
        <f>IF(O241="nulová",K241,0)</f>
        <v>0</v>
      </c>
      <c r="BJ241" s="13" t="s">
        <v>88</v>
      </c>
      <c r="BK241" s="111">
        <f>ROUND(P241*H241,2)</f>
        <v>0</v>
      </c>
      <c r="BL241" s="13" t="s">
        <v>155</v>
      </c>
      <c r="BM241" s="229" t="s">
        <v>432</v>
      </c>
    </row>
    <row r="242" spans="1:65" s="2" customFormat="1" ht="29.25">
      <c r="A242" s="31"/>
      <c r="B242" s="32"/>
      <c r="C242" s="33"/>
      <c r="D242" s="230" t="s">
        <v>157</v>
      </c>
      <c r="E242" s="33"/>
      <c r="F242" s="231" t="s">
        <v>433</v>
      </c>
      <c r="G242" s="33"/>
      <c r="H242" s="33"/>
      <c r="I242" s="125"/>
      <c r="J242" s="125"/>
      <c r="K242" s="33"/>
      <c r="L242" s="33"/>
      <c r="M242" s="34"/>
      <c r="N242" s="232"/>
      <c r="O242" s="233"/>
      <c r="P242" s="67"/>
      <c r="Q242" s="67"/>
      <c r="R242" s="67"/>
      <c r="S242" s="67"/>
      <c r="T242" s="67"/>
      <c r="U242" s="67"/>
      <c r="V242" s="67"/>
      <c r="W242" s="67"/>
      <c r="X242" s="67"/>
      <c r="Y242" s="68"/>
      <c r="Z242" s="31"/>
      <c r="AA242" s="31"/>
      <c r="AB242" s="31"/>
      <c r="AC242" s="31"/>
      <c r="AD242" s="31"/>
      <c r="AE242" s="31"/>
      <c r="AT242" s="13" t="s">
        <v>157</v>
      </c>
      <c r="AU242" s="13" t="s">
        <v>88</v>
      </c>
    </row>
    <row r="243" spans="1:65" s="2" customFormat="1" ht="21.75" customHeight="1">
      <c r="A243" s="31"/>
      <c r="B243" s="32"/>
      <c r="C243" s="217" t="s">
        <v>434</v>
      </c>
      <c r="D243" s="217" t="s">
        <v>150</v>
      </c>
      <c r="E243" s="218" t="s">
        <v>435</v>
      </c>
      <c r="F243" s="219" t="s">
        <v>436</v>
      </c>
      <c r="G243" s="220" t="s">
        <v>153</v>
      </c>
      <c r="H243" s="221">
        <v>1</v>
      </c>
      <c r="I243" s="222"/>
      <c r="J243" s="222"/>
      <c r="K243" s="223">
        <f>ROUND(P243*H243,2)</f>
        <v>0</v>
      </c>
      <c r="L243" s="219" t="s">
        <v>154</v>
      </c>
      <c r="M243" s="34"/>
      <c r="N243" s="224" t="s">
        <v>1</v>
      </c>
      <c r="O243" s="225" t="s">
        <v>43</v>
      </c>
      <c r="P243" s="226">
        <f>I243+J243</f>
        <v>0</v>
      </c>
      <c r="Q243" s="226">
        <f>ROUND(I243*H243,2)</f>
        <v>0</v>
      </c>
      <c r="R243" s="226">
        <f>ROUND(J243*H243,2)</f>
        <v>0</v>
      </c>
      <c r="S243" s="67"/>
      <c r="T243" s="227">
        <f>S243*H243</f>
        <v>0</v>
      </c>
      <c r="U243" s="227">
        <v>0</v>
      </c>
      <c r="V243" s="227">
        <f>U243*H243</f>
        <v>0</v>
      </c>
      <c r="W243" s="227">
        <v>0</v>
      </c>
      <c r="X243" s="227">
        <f>W243*H243</f>
        <v>0</v>
      </c>
      <c r="Y243" s="228" t="s">
        <v>1</v>
      </c>
      <c r="Z243" s="31"/>
      <c r="AA243" s="31"/>
      <c r="AB243" s="31"/>
      <c r="AC243" s="31"/>
      <c r="AD243" s="31"/>
      <c r="AE243" s="31"/>
      <c r="AR243" s="229" t="s">
        <v>155</v>
      </c>
      <c r="AT243" s="229" t="s">
        <v>150</v>
      </c>
      <c r="AU243" s="229" t="s">
        <v>88</v>
      </c>
      <c r="AY243" s="13" t="s">
        <v>148</v>
      </c>
      <c r="BE243" s="111">
        <f>IF(O243="základní",K243,0)</f>
        <v>0</v>
      </c>
      <c r="BF243" s="111">
        <f>IF(O243="snížená",K243,0)</f>
        <v>0</v>
      </c>
      <c r="BG243" s="111">
        <f>IF(O243="zákl. přenesená",K243,0)</f>
        <v>0</v>
      </c>
      <c r="BH243" s="111">
        <f>IF(O243="sníž. přenesená",K243,0)</f>
        <v>0</v>
      </c>
      <c r="BI243" s="111">
        <f>IF(O243="nulová",K243,0)</f>
        <v>0</v>
      </c>
      <c r="BJ243" s="13" t="s">
        <v>88</v>
      </c>
      <c r="BK243" s="111">
        <f>ROUND(P243*H243,2)</f>
        <v>0</v>
      </c>
      <c r="BL243" s="13" t="s">
        <v>155</v>
      </c>
      <c r="BM243" s="229" t="s">
        <v>437</v>
      </c>
    </row>
    <row r="244" spans="1:65" s="2" customFormat="1" ht="29.25">
      <c r="A244" s="31"/>
      <c r="B244" s="32"/>
      <c r="C244" s="33"/>
      <c r="D244" s="230" t="s">
        <v>157</v>
      </c>
      <c r="E244" s="33"/>
      <c r="F244" s="231" t="s">
        <v>438</v>
      </c>
      <c r="G244" s="33"/>
      <c r="H244" s="33"/>
      <c r="I244" s="125"/>
      <c r="J244" s="125"/>
      <c r="K244" s="33"/>
      <c r="L244" s="33"/>
      <c r="M244" s="34"/>
      <c r="N244" s="232"/>
      <c r="O244" s="233"/>
      <c r="P244" s="67"/>
      <c r="Q244" s="67"/>
      <c r="R244" s="67"/>
      <c r="S244" s="67"/>
      <c r="T244" s="67"/>
      <c r="U244" s="67"/>
      <c r="V244" s="67"/>
      <c r="W244" s="67"/>
      <c r="X244" s="67"/>
      <c r="Y244" s="68"/>
      <c r="Z244" s="31"/>
      <c r="AA244" s="31"/>
      <c r="AB244" s="31"/>
      <c r="AC244" s="31"/>
      <c r="AD244" s="31"/>
      <c r="AE244" s="31"/>
      <c r="AT244" s="13" t="s">
        <v>157</v>
      </c>
      <c r="AU244" s="13" t="s">
        <v>88</v>
      </c>
    </row>
    <row r="245" spans="1:65" s="2" customFormat="1" ht="21.75" customHeight="1">
      <c r="A245" s="31"/>
      <c r="B245" s="32"/>
      <c r="C245" s="217" t="s">
        <v>439</v>
      </c>
      <c r="D245" s="217" t="s">
        <v>150</v>
      </c>
      <c r="E245" s="218" t="s">
        <v>440</v>
      </c>
      <c r="F245" s="219" t="s">
        <v>441</v>
      </c>
      <c r="G245" s="220" t="s">
        <v>153</v>
      </c>
      <c r="H245" s="221">
        <v>11</v>
      </c>
      <c r="I245" s="222"/>
      <c r="J245" s="222"/>
      <c r="K245" s="223">
        <f>ROUND(P245*H245,2)</f>
        <v>0</v>
      </c>
      <c r="L245" s="219" t="s">
        <v>154</v>
      </c>
      <c r="M245" s="34"/>
      <c r="N245" s="224" t="s">
        <v>1</v>
      </c>
      <c r="O245" s="225" t="s">
        <v>43</v>
      </c>
      <c r="P245" s="226">
        <f>I245+J245</f>
        <v>0</v>
      </c>
      <c r="Q245" s="226">
        <f>ROUND(I245*H245,2)</f>
        <v>0</v>
      </c>
      <c r="R245" s="226">
        <f>ROUND(J245*H245,2)</f>
        <v>0</v>
      </c>
      <c r="S245" s="67"/>
      <c r="T245" s="227">
        <f>S245*H245</f>
        <v>0</v>
      </c>
      <c r="U245" s="227">
        <v>0</v>
      </c>
      <c r="V245" s="227">
        <f>U245*H245</f>
        <v>0</v>
      </c>
      <c r="W245" s="227">
        <v>0</v>
      </c>
      <c r="X245" s="227">
        <f>W245*H245</f>
        <v>0</v>
      </c>
      <c r="Y245" s="228" t="s">
        <v>1</v>
      </c>
      <c r="Z245" s="31"/>
      <c r="AA245" s="31"/>
      <c r="AB245" s="31"/>
      <c r="AC245" s="31"/>
      <c r="AD245" s="31"/>
      <c r="AE245" s="31"/>
      <c r="AR245" s="229" t="s">
        <v>155</v>
      </c>
      <c r="AT245" s="229" t="s">
        <v>150</v>
      </c>
      <c r="AU245" s="229" t="s">
        <v>88</v>
      </c>
      <c r="AY245" s="13" t="s">
        <v>148</v>
      </c>
      <c r="BE245" s="111">
        <f>IF(O245="základní",K245,0)</f>
        <v>0</v>
      </c>
      <c r="BF245" s="111">
        <f>IF(O245="snížená",K245,0)</f>
        <v>0</v>
      </c>
      <c r="BG245" s="111">
        <f>IF(O245="zákl. přenesená",K245,0)</f>
        <v>0</v>
      </c>
      <c r="BH245" s="111">
        <f>IF(O245="sníž. přenesená",K245,0)</f>
        <v>0</v>
      </c>
      <c r="BI245" s="111">
        <f>IF(O245="nulová",K245,0)</f>
        <v>0</v>
      </c>
      <c r="BJ245" s="13" t="s">
        <v>88</v>
      </c>
      <c r="BK245" s="111">
        <f>ROUND(P245*H245,2)</f>
        <v>0</v>
      </c>
      <c r="BL245" s="13" t="s">
        <v>155</v>
      </c>
      <c r="BM245" s="229" t="s">
        <v>442</v>
      </c>
    </row>
    <row r="246" spans="1:65" s="2" customFormat="1" ht="29.25">
      <c r="A246" s="31"/>
      <c r="B246" s="32"/>
      <c r="C246" s="33"/>
      <c r="D246" s="230" t="s">
        <v>157</v>
      </c>
      <c r="E246" s="33"/>
      <c r="F246" s="231" t="s">
        <v>443</v>
      </c>
      <c r="G246" s="33"/>
      <c r="H246" s="33"/>
      <c r="I246" s="125"/>
      <c r="J246" s="125"/>
      <c r="K246" s="33"/>
      <c r="L246" s="33"/>
      <c r="M246" s="34"/>
      <c r="N246" s="232"/>
      <c r="O246" s="233"/>
      <c r="P246" s="67"/>
      <c r="Q246" s="67"/>
      <c r="R246" s="67"/>
      <c r="S246" s="67"/>
      <c r="T246" s="67"/>
      <c r="U246" s="67"/>
      <c r="V246" s="67"/>
      <c r="W246" s="67"/>
      <c r="X246" s="67"/>
      <c r="Y246" s="68"/>
      <c r="Z246" s="31"/>
      <c r="AA246" s="31"/>
      <c r="AB246" s="31"/>
      <c r="AC246" s="31"/>
      <c r="AD246" s="31"/>
      <c r="AE246" s="31"/>
      <c r="AT246" s="13" t="s">
        <v>157</v>
      </c>
      <c r="AU246" s="13" t="s">
        <v>88</v>
      </c>
    </row>
    <row r="247" spans="1:65" s="2" customFormat="1" ht="21.75" customHeight="1">
      <c r="A247" s="31"/>
      <c r="B247" s="32"/>
      <c r="C247" s="217" t="s">
        <v>444</v>
      </c>
      <c r="D247" s="217" t="s">
        <v>150</v>
      </c>
      <c r="E247" s="218" t="s">
        <v>445</v>
      </c>
      <c r="F247" s="219" t="s">
        <v>446</v>
      </c>
      <c r="G247" s="220" t="s">
        <v>153</v>
      </c>
      <c r="H247" s="221">
        <v>1320</v>
      </c>
      <c r="I247" s="222"/>
      <c r="J247" s="222"/>
      <c r="K247" s="223">
        <f>ROUND(P247*H247,2)</f>
        <v>0</v>
      </c>
      <c r="L247" s="219" t="s">
        <v>154</v>
      </c>
      <c r="M247" s="34"/>
      <c r="N247" s="224" t="s">
        <v>1</v>
      </c>
      <c r="O247" s="225" t="s">
        <v>43</v>
      </c>
      <c r="P247" s="226">
        <f>I247+J247</f>
        <v>0</v>
      </c>
      <c r="Q247" s="226">
        <f>ROUND(I247*H247,2)</f>
        <v>0</v>
      </c>
      <c r="R247" s="226">
        <f>ROUND(J247*H247,2)</f>
        <v>0</v>
      </c>
      <c r="S247" s="67"/>
      <c r="T247" s="227">
        <f>S247*H247</f>
        <v>0</v>
      </c>
      <c r="U247" s="227">
        <v>0</v>
      </c>
      <c r="V247" s="227">
        <f>U247*H247</f>
        <v>0</v>
      </c>
      <c r="W247" s="227">
        <v>0</v>
      </c>
      <c r="X247" s="227">
        <f>W247*H247</f>
        <v>0</v>
      </c>
      <c r="Y247" s="228" t="s">
        <v>1</v>
      </c>
      <c r="Z247" s="31"/>
      <c r="AA247" s="31"/>
      <c r="AB247" s="31"/>
      <c r="AC247" s="31"/>
      <c r="AD247" s="31"/>
      <c r="AE247" s="31"/>
      <c r="AR247" s="229" t="s">
        <v>155</v>
      </c>
      <c r="AT247" s="229" t="s">
        <v>150</v>
      </c>
      <c r="AU247" s="229" t="s">
        <v>88</v>
      </c>
      <c r="AY247" s="13" t="s">
        <v>148</v>
      </c>
      <c r="BE247" s="111">
        <f>IF(O247="základní",K247,0)</f>
        <v>0</v>
      </c>
      <c r="BF247" s="111">
        <f>IF(O247="snížená",K247,0)</f>
        <v>0</v>
      </c>
      <c r="BG247" s="111">
        <f>IF(O247="zákl. přenesená",K247,0)</f>
        <v>0</v>
      </c>
      <c r="BH247" s="111">
        <f>IF(O247="sníž. přenesená",K247,0)</f>
        <v>0</v>
      </c>
      <c r="BI247" s="111">
        <f>IF(O247="nulová",K247,0)</f>
        <v>0</v>
      </c>
      <c r="BJ247" s="13" t="s">
        <v>88</v>
      </c>
      <c r="BK247" s="111">
        <f>ROUND(P247*H247,2)</f>
        <v>0</v>
      </c>
      <c r="BL247" s="13" t="s">
        <v>155</v>
      </c>
      <c r="BM247" s="229" t="s">
        <v>447</v>
      </c>
    </row>
    <row r="248" spans="1:65" s="2" customFormat="1" ht="29.25">
      <c r="A248" s="31"/>
      <c r="B248" s="32"/>
      <c r="C248" s="33"/>
      <c r="D248" s="230" t="s">
        <v>157</v>
      </c>
      <c r="E248" s="33"/>
      <c r="F248" s="231" t="s">
        <v>448</v>
      </c>
      <c r="G248" s="33"/>
      <c r="H248" s="33"/>
      <c r="I248" s="125"/>
      <c r="J248" s="125"/>
      <c r="K248" s="33"/>
      <c r="L248" s="33"/>
      <c r="M248" s="34"/>
      <c r="N248" s="232"/>
      <c r="O248" s="233"/>
      <c r="P248" s="67"/>
      <c r="Q248" s="67"/>
      <c r="R248" s="67"/>
      <c r="S248" s="67"/>
      <c r="T248" s="67"/>
      <c r="U248" s="67"/>
      <c r="V248" s="67"/>
      <c r="W248" s="67"/>
      <c r="X248" s="67"/>
      <c r="Y248" s="68"/>
      <c r="Z248" s="31"/>
      <c r="AA248" s="31"/>
      <c r="AB248" s="31"/>
      <c r="AC248" s="31"/>
      <c r="AD248" s="31"/>
      <c r="AE248" s="31"/>
      <c r="AT248" s="13" t="s">
        <v>157</v>
      </c>
      <c r="AU248" s="13" t="s">
        <v>88</v>
      </c>
    </row>
    <row r="249" spans="1:65" s="2" customFormat="1" ht="21.75" customHeight="1">
      <c r="A249" s="31"/>
      <c r="B249" s="32"/>
      <c r="C249" s="217" t="s">
        <v>449</v>
      </c>
      <c r="D249" s="217" t="s">
        <v>150</v>
      </c>
      <c r="E249" s="218" t="s">
        <v>450</v>
      </c>
      <c r="F249" s="219" t="s">
        <v>451</v>
      </c>
      <c r="G249" s="220" t="s">
        <v>153</v>
      </c>
      <c r="H249" s="221">
        <v>320</v>
      </c>
      <c r="I249" s="222"/>
      <c r="J249" s="222"/>
      <c r="K249" s="223">
        <f>ROUND(P249*H249,2)</f>
        <v>0</v>
      </c>
      <c r="L249" s="219" t="s">
        <v>154</v>
      </c>
      <c r="M249" s="34"/>
      <c r="N249" s="224" t="s">
        <v>1</v>
      </c>
      <c r="O249" s="225" t="s">
        <v>43</v>
      </c>
      <c r="P249" s="226">
        <f>I249+J249</f>
        <v>0</v>
      </c>
      <c r="Q249" s="226">
        <f>ROUND(I249*H249,2)</f>
        <v>0</v>
      </c>
      <c r="R249" s="226">
        <f>ROUND(J249*H249,2)</f>
        <v>0</v>
      </c>
      <c r="S249" s="67"/>
      <c r="T249" s="227">
        <f>S249*H249</f>
        <v>0</v>
      </c>
      <c r="U249" s="227">
        <v>0</v>
      </c>
      <c r="V249" s="227">
        <f>U249*H249</f>
        <v>0</v>
      </c>
      <c r="W249" s="227">
        <v>0</v>
      </c>
      <c r="X249" s="227">
        <f>W249*H249</f>
        <v>0</v>
      </c>
      <c r="Y249" s="228" t="s">
        <v>1</v>
      </c>
      <c r="Z249" s="31"/>
      <c r="AA249" s="31"/>
      <c r="AB249" s="31"/>
      <c r="AC249" s="31"/>
      <c r="AD249" s="31"/>
      <c r="AE249" s="31"/>
      <c r="AR249" s="229" t="s">
        <v>155</v>
      </c>
      <c r="AT249" s="229" t="s">
        <v>150</v>
      </c>
      <c r="AU249" s="229" t="s">
        <v>88</v>
      </c>
      <c r="AY249" s="13" t="s">
        <v>148</v>
      </c>
      <c r="BE249" s="111">
        <f>IF(O249="základní",K249,0)</f>
        <v>0</v>
      </c>
      <c r="BF249" s="111">
        <f>IF(O249="snížená",K249,0)</f>
        <v>0</v>
      </c>
      <c r="BG249" s="111">
        <f>IF(O249="zákl. přenesená",K249,0)</f>
        <v>0</v>
      </c>
      <c r="BH249" s="111">
        <f>IF(O249="sníž. přenesená",K249,0)</f>
        <v>0</v>
      </c>
      <c r="BI249" s="111">
        <f>IF(O249="nulová",K249,0)</f>
        <v>0</v>
      </c>
      <c r="BJ249" s="13" t="s">
        <v>88</v>
      </c>
      <c r="BK249" s="111">
        <f>ROUND(P249*H249,2)</f>
        <v>0</v>
      </c>
      <c r="BL249" s="13" t="s">
        <v>155</v>
      </c>
      <c r="BM249" s="229" t="s">
        <v>452</v>
      </c>
    </row>
    <row r="250" spans="1:65" s="2" customFormat="1" ht="29.25">
      <c r="A250" s="31"/>
      <c r="B250" s="32"/>
      <c r="C250" s="33"/>
      <c r="D250" s="230" t="s">
        <v>157</v>
      </c>
      <c r="E250" s="33"/>
      <c r="F250" s="231" t="s">
        <v>453</v>
      </c>
      <c r="G250" s="33"/>
      <c r="H250" s="33"/>
      <c r="I250" s="125"/>
      <c r="J250" s="125"/>
      <c r="K250" s="33"/>
      <c r="L250" s="33"/>
      <c r="M250" s="34"/>
      <c r="N250" s="232"/>
      <c r="O250" s="233"/>
      <c r="P250" s="67"/>
      <c r="Q250" s="67"/>
      <c r="R250" s="67"/>
      <c r="S250" s="67"/>
      <c r="T250" s="67"/>
      <c r="U250" s="67"/>
      <c r="V250" s="67"/>
      <c r="W250" s="67"/>
      <c r="X250" s="67"/>
      <c r="Y250" s="68"/>
      <c r="Z250" s="31"/>
      <c r="AA250" s="31"/>
      <c r="AB250" s="31"/>
      <c r="AC250" s="31"/>
      <c r="AD250" s="31"/>
      <c r="AE250" s="31"/>
      <c r="AT250" s="13" t="s">
        <v>157</v>
      </c>
      <c r="AU250" s="13" t="s">
        <v>88</v>
      </c>
    </row>
    <row r="251" spans="1:65" s="2" customFormat="1" ht="21.75" customHeight="1">
      <c r="A251" s="31"/>
      <c r="B251" s="32"/>
      <c r="C251" s="217" t="s">
        <v>454</v>
      </c>
      <c r="D251" s="217" t="s">
        <v>150</v>
      </c>
      <c r="E251" s="218" t="s">
        <v>455</v>
      </c>
      <c r="F251" s="219" t="s">
        <v>456</v>
      </c>
      <c r="G251" s="220" t="s">
        <v>153</v>
      </c>
      <c r="H251" s="221">
        <v>1</v>
      </c>
      <c r="I251" s="222"/>
      <c r="J251" s="222"/>
      <c r="K251" s="223">
        <f>ROUND(P251*H251,2)</f>
        <v>0</v>
      </c>
      <c r="L251" s="219" t="s">
        <v>154</v>
      </c>
      <c r="M251" s="34"/>
      <c r="N251" s="224" t="s">
        <v>1</v>
      </c>
      <c r="O251" s="225" t="s">
        <v>43</v>
      </c>
      <c r="P251" s="226">
        <f>I251+J251</f>
        <v>0</v>
      </c>
      <c r="Q251" s="226">
        <f>ROUND(I251*H251,2)</f>
        <v>0</v>
      </c>
      <c r="R251" s="226">
        <f>ROUND(J251*H251,2)</f>
        <v>0</v>
      </c>
      <c r="S251" s="67"/>
      <c r="T251" s="227">
        <f>S251*H251</f>
        <v>0</v>
      </c>
      <c r="U251" s="227">
        <v>0</v>
      </c>
      <c r="V251" s="227">
        <f>U251*H251</f>
        <v>0</v>
      </c>
      <c r="W251" s="227">
        <v>0</v>
      </c>
      <c r="X251" s="227">
        <f>W251*H251</f>
        <v>0</v>
      </c>
      <c r="Y251" s="228" t="s">
        <v>1</v>
      </c>
      <c r="Z251" s="31"/>
      <c r="AA251" s="31"/>
      <c r="AB251" s="31"/>
      <c r="AC251" s="31"/>
      <c r="AD251" s="31"/>
      <c r="AE251" s="31"/>
      <c r="AR251" s="229" t="s">
        <v>155</v>
      </c>
      <c r="AT251" s="229" t="s">
        <v>150</v>
      </c>
      <c r="AU251" s="229" t="s">
        <v>88</v>
      </c>
      <c r="AY251" s="13" t="s">
        <v>148</v>
      </c>
      <c r="BE251" s="111">
        <f>IF(O251="základní",K251,0)</f>
        <v>0</v>
      </c>
      <c r="BF251" s="111">
        <f>IF(O251="snížená",K251,0)</f>
        <v>0</v>
      </c>
      <c r="BG251" s="111">
        <f>IF(O251="zákl. přenesená",K251,0)</f>
        <v>0</v>
      </c>
      <c r="BH251" s="111">
        <f>IF(O251="sníž. přenesená",K251,0)</f>
        <v>0</v>
      </c>
      <c r="BI251" s="111">
        <f>IF(O251="nulová",K251,0)</f>
        <v>0</v>
      </c>
      <c r="BJ251" s="13" t="s">
        <v>88</v>
      </c>
      <c r="BK251" s="111">
        <f>ROUND(P251*H251,2)</f>
        <v>0</v>
      </c>
      <c r="BL251" s="13" t="s">
        <v>155</v>
      </c>
      <c r="BM251" s="229" t="s">
        <v>457</v>
      </c>
    </row>
    <row r="252" spans="1:65" s="2" customFormat="1" ht="29.25">
      <c r="A252" s="31"/>
      <c r="B252" s="32"/>
      <c r="C252" s="33"/>
      <c r="D252" s="230" t="s">
        <v>157</v>
      </c>
      <c r="E252" s="33"/>
      <c r="F252" s="231" t="s">
        <v>458</v>
      </c>
      <c r="G252" s="33"/>
      <c r="H252" s="33"/>
      <c r="I252" s="125"/>
      <c r="J252" s="125"/>
      <c r="K252" s="33"/>
      <c r="L252" s="33"/>
      <c r="M252" s="34"/>
      <c r="N252" s="232"/>
      <c r="O252" s="233"/>
      <c r="P252" s="67"/>
      <c r="Q252" s="67"/>
      <c r="R252" s="67"/>
      <c r="S252" s="67"/>
      <c r="T252" s="67"/>
      <c r="U252" s="67"/>
      <c r="V252" s="67"/>
      <c r="W252" s="67"/>
      <c r="X252" s="67"/>
      <c r="Y252" s="68"/>
      <c r="Z252" s="31"/>
      <c r="AA252" s="31"/>
      <c r="AB252" s="31"/>
      <c r="AC252" s="31"/>
      <c r="AD252" s="31"/>
      <c r="AE252" s="31"/>
      <c r="AT252" s="13" t="s">
        <v>157</v>
      </c>
      <c r="AU252" s="13" t="s">
        <v>88</v>
      </c>
    </row>
    <row r="253" spans="1:65" s="2" customFormat="1" ht="21.75" customHeight="1">
      <c r="A253" s="31"/>
      <c r="B253" s="32"/>
      <c r="C253" s="217" t="s">
        <v>459</v>
      </c>
      <c r="D253" s="217" t="s">
        <v>150</v>
      </c>
      <c r="E253" s="218" t="s">
        <v>460</v>
      </c>
      <c r="F253" s="219" t="s">
        <v>461</v>
      </c>
      <c r="G253" s="220" t="s">
        <v>153</v>
      </c>
      <c r="H253" s="221">
        <v>25</v>
      </c>
      <c r="I253" s="222"/>
      <c r="J253" s="222"/>
      <c r="K253" s="223">
        <f>ROUND(P253*H253,2)</f>
        <v>0</v>
      </c>
      <c r="L253" s="219" t="s">
        <v>154</v>
      </c>
      <c r="M253" s="34"/>
      <c r="N253" s="224" t="s">
        <v>1</v>
      </c>
      <c r="O253" s="225" t="s">
        <v>43</v>
      </c>
      <c r="P253" s="226">
        <f>I253+J253</f>
        <v>0</v>
      </c>
      <c r="Q253" s="226">
        <f>ROUND(I253*H253,2)</f>
        <v>0</v>
      </c>
      <c r="R253" s="226">
        <f>ROUND(J253*H253,2)</f>
        <v>0</v>
      </c>
      <c r="S253" s="67"/>
      <c r="T253" s="227">
        <f>S253*H253</f>
        <v>0</v>
      </c>
      <c r="U253" s="227">
        <v>0</v>
      </c>
      <c r="V253" s="227">
        <f>U253*H253</f>
        <v>0</v>
      </c>
      <c r="W253" s="227">
        <v>0</v>
      </c>
      <c r="X253" s="227">
        <f>W253*H253</f>
        <v>0</v>
      </c>
      <c r="Y253" s="228" t="s">
        <v>1</v>
      </c>
      <c r="Z253" s="31"/>
      <c r="AA253" s="31"/>
      <c r="AB253" s="31"/>
      <c r="AC253" s="31"/>
      <c r="AD253" s="31"/>
      <c r="AE253" s="31"/>
      <c r="AR253" s="229" t="s">
        <v>155</v>
      </c>
      <c r="AT253" s="229" t="s">
        <v>150</v>
      </c>
      <c r="AU253" s="229" t="s">
        <v>88</v>
      </c>
      <c r="AY253" s="13" t="s">
        <v>148</v>
      </c>
      <c r="BE253" s="111">
        <f>IF(O253="základní",K253,0)</f>
        <v>0</v>
      </c>
      <c r="BF253" s="111">
        <f>IF(O253="snížená",K253,0)</f>
        <v>0</v>
      </c>
      <c r="BG253" s="111">
        <f>IF(O253="zákl. přenesená",K253,0)</f>
        <v>0</v>
      </c>
      <c r="BH253" s="111">
        <f>IF(O253="sníž. přenesená",K253,0)</f>
        <v>0</v>
      </c>
      <c r="BI253" s="111">
        <f>IF(O253="nulová",K253,0)</f>
        <v>0</v>
      </c>
      <c r="BJ253" s="13" t="s">
        <v>88</v>
      </c>
      <c r="BK253" s="111">
        <f>ROUND(P253*H253,2)</f>
        <v>0</v>
      </c>
      <c r="BL253" s="13" t="s">
        <v>155</v>
      </c>
      <c r="BM253" s="229" t="s">
        <v>462</v>
      </c>
    </row>
    <row r="254" spans="1:65" s="2" customFormat="1" ht="29.25">
      <c r="A254" s="31"/>
      <c r="B254" s="32"/>
      <c r="C254" s="33"/>
      <c r="D254" s="230" t="s">
        <v>157</v>
      </c>
      <c r="E254" s="33"/>
      <c r="F254" s="231" t="s">
        <v>463</v>
      </c>
      <c r="G254" s="33"/>
      <c r="H254" s="33"/>
      <c r="I254" s="125"/>
      <c r="J254" s="125"/>
      <c r="K254" s="33"/>
      <c r="L254" s="33"/>
      <c r="M254" s="34"/>
      <c r="N254" s="232"/>
      <c r="O254" s="233"/>
      <c r="P254" s="67"/>
      <c r="Q254" s="67"/>
      <c r="R254" s="67"/>
      <c r="S254" s="67"/>
      <c r="T254" s="67"/>
      <c r="U254" s="67"/>
      <c r="V254" s="67"/>
      <c r="W254" s="67"/>
      <c r="X254" s="67"/>
      <c r="Y254" s="68"/>
      <c r="Z254" s="31"/>
      <c r="AA254" s="31"/>
      <c r="AB254" s="31"/>
      <c r="AC254" s="31"/>
      <c r="AD254" s="31"/>
      <c r="AE254" s="31"/>
      <c r="AT254" s="13" t="s">
        <v>157</v>
      </c>
      <c r="AU254" s="13" t="s">
        <v>88</v>
      </c>
    </row>
    <row r="255" spans="1:65" s="2" customFormat="1" ht="21.75" customHeight="1">
      <c r="A255" s="31"/>
      <c r="B255" s="32"/>
      <c r="C255" s="217" t="s">
        <v>464</v>
      </c>
      <c r="D255" s="217" t="s">
        <v>150</v>
      </c>
      <c r="E255" s="218" t="s">
        <v>465</v>
      </c>
      <c r="F255" s="219" t="s">
        <v>466</v>
      </c>
      <c r="G255" s="220" t="s">
        <v>153</v>
      </c>
      <c r="H255" s="221">
        <v>200</v>
      </c>
      <c r="I255" s="222"/>
      <c r="J255" s="222"/>
      <c r="K255" s="223">
        <f>ROUND(P255*H255,2)</f>
        <v>0</v>
      </c>
      <c r="L255" s="219" t="s">
        <v>154</v>
      </c>
      <c r="M255" s="34"/>
      <c r="N255" s="224" t="s">
        <v>1</v>
      </c>
      <c r="O255" s="225" t="s">
        <v>43</v>
      </c>
      <c r="P255" s="226">
        <f>I255+J255</f>
        <v>0</v>
      </c>
      <c r="Q255" s="226">
        <f>ROUND(I255*H255,2)</f>
        <v>0</v>
      </c>
      <c r="R255" s="226">
        <f>ROUND(J255*H255,2)</f>
        <v>0</v>
      </c>
      <c r="S255" s="67"/>
      <c r="T255" s="227">
        <f>S255*H255</f>
        <v>0</v>
      </c>
      <c r="U255" s="227">
        <v>0</v>
      </c>
      <c r="V255" s="227">
        <f>U255*H255</f>
        <v>0</v>
      </c>
      <c r="W255" s="227">
        <v>0</v>
      </c>
      <c r="X255" s="227">
        <f>W255*H255</f>
        <v>0</v>
      </c>
      <c r="Y255" s="228" t="s">
        <v>1</v>
      </c>
      <c r="Z255" s="31"/>
      <c r="AA255" s="31"/>
      <c r="AB255" s="31"/>
      <c r="AC255" s="31"/>
      <c r="AD255" s="31"/>
      <c r="AE255" s="31"/>
      <c r="AR255" s="229" t="s">
        <v>155</v>
      </c>
      <c r="AT255" s="229" t="s">
        <v>150</v>
      </c>
      <c r="AU255" s="229" t="s">
        <v>88</v>
      </c>
      <c r="AY255" s="13" t="s">
        <v>148</v>
      </c>
      <c r="BE255" s="111">
        <f>IF(O255="základní",K255,0)</f>
        <v>0</v>
      </c>
      <c r="BF255" s="111">
        <f>IF(O255="snížená",K255,0)</f>
        <v>0</v>
      </c>
      <c r="BG255" s="111">
        <f>IF(O255="zákl. přenesená",K255,0)</f>
        <v>0</v>
      </c>
      <c r="BH255" s="111">
        <f>IF(O255="sníž. přenesená",K255,0)</f>
        <v>0</v>
      </c>
      <c r="BI255" s="111">
        <f>IF(O255="nulová",K255,0)</f>
        <v>0</v>
      </c>
      <c r="BJ255" s="13" t="s">
        <v>88</v>
      </c>
      <c r="BK255" s="111">
        <f>ROUND(P255*H255,2)</f>
        <v>0</v>
      </c>
      <c r="BL255" s="13" t="s">
        <v>155</v>
      </c>
      <c r="BM255" s="229" t="s">
        <v>467</v>
      </c>
    </row>
    <row r="256" spans="1:65" s="2" customFormat="1" ht="29.25">
      <c r="A256" s="31"/>
      <c r="B256" s="32"/>
      <c r="C256" s="33"/>
      <c r="D256" s="230" t="s">
        <v>157</v>
      </c>
      <c r="E256" s="33"/>
      <c r="F256" s="231" t="s">
        <v>468</v>
      </c>
      <c r="G256" s="33"/>
      <c r="H256" s="33"/>
      <c r="I256" s="125"/>
      <c r="J256" s="125"/>
      <c r="K256" s="33"/>
      <c r="L256" s="33"/>
      <c r="M256" s="34"/>
      <c r="N256" s="232"/>
      <c r="O256" s="233"/>
      <c r="P256" s="67"/>
      <c r="Q256" s="67"/>
      <c r="R256" s="67"/>
      <c r="S256" s="67"/>
      <c r="T256" s="67"/>
      <c r="U256" s="67"/>
      <c r="V256" s="67"/>
      <c r="W256" s="67"/>
      <c r="X256" s="67"/>
      <c r="Y256" s="68"/>
      <c r="Z256" s="31"/>
      <c r="AA256" s="31"/>
      <c r="AB256" s="31"/>
      <c r="AC256" s="31"/>
      <c r="AD256" s="31"/>
      <c r="AE256" s="31"/>
      <c r="AT256" s="13" t="s">
        <v>157</v>
      </c>
      <c r="AU256" s="13" t="s">
        <v>88</v>
      </c>
    </row>
    <row r="257" spans="1:65" s="2" customFormat="1" ht="21.75" customHeight="1">
      <c r="A257" s="31"/>
      <c r="B257" s="32"/>
      <c r="C257" s="217" t="s">
        <v>469</v>
      </c>
      <c r="D257" s="217" t="s">
        <v>150</v>
      </c>
      <c r="E257" s="218" t="s">
        <v>470</v>
      </c>
      <c r="F257" s="219" t="s">
        <v>471</v>
      </c>
      <c r="G257" s="220" t="s">
        <v>153</v>
      </c>
      <c r="H257" s="221">
        <v>1</v>
      </c>
      <c r="I257" s="222"/>
      <c r="J257" s="222"/>
      <c r="K257" s="223">
        <f>ROUND(P257*H257,2)</f>
        <v>0</v>
      </c>
      <c r="L257" s="219" t="s">
        <v>154</v>
      </c>
      <c r="M257" s="34"/>
      <c r="N257" s="224" t="s">
        <v>1</v>
      </c>
      <c r="O257" s="225" t="s">
        <v>43</v>
      </c>
      <c r="P257" s="226">
        <f>I257+J257</f>
        <v>0</v>
      </c>
      <c r="Q257" s="226">
        <f>ROUND(I257*H257,2)</f>
        <v>0</v>
      </c>
      <c r="R257" s="226">
        <f>ROUND(J257*H257,2)</f>
        <v>0</v>
      </c>
      <c r="S257" s="67"/>
      <c r="T257" s="227">
        <f>S257*H257</f>
        <v>0</v>
      </c>
      <c r="U257" s="227">
        <v>0</v>
      </c>
      <c r="V257" s="227">
        <f>U257*H257</f>
        <v>0</v>
      </c>
      <c r="W257" s="227">
        <v>0</v>
      </c>
      <c r="X257" s="227">
        <f>W257*H257</f>
        <v>0</v>
      </c>
      <c r="Y257" s="228" t="s">
        <v>1</v>
      </c>
      <c r="Z257" s="31"/>
      <c r="AA257" s="31"/>
      <c r="AB257" s="31"/>
      <c r="AC257" s="31"/>
      <c r="AD257" s="31"/>
      <c r="AE257" s="31"/>
      <c r="AR257" s="229" t="s">
        <v>155</v>
      </c>
      <c r="AT257" s="229" t="s">
        <v>150</v>
      </c>
      <c r="AU257" s="229" t="s">
        <v>88</v>
      </c>
      <c r="AY257" s="13" t="s">
        <v>148</v>
      </c>
      <c r="BE257" s="111">
        <f>IF(O257="základní",K257,0)</f>
        <v>0</v>
      </c>
      <c r="BF257" s="111">
        <f>IF(O257="snížená",K257,0)</f>
        <v>0</v>
      </c>
      <c r="BG257" s="111">
        <f>IF(O257="zákl. přenesená",K257,0)</f>
        <v>0</v>
      </c>
      <c r="BH257" s="111">
        <f>IF(O257="sníž. přenesená",K257,0)</f>
        <v>0</v>
      </c>
      <c r="BI257" s="111">
        <f>IF(O257="nulová",K257,0)</f>
        <v>0</v>
      </c>
      <c r="BJ257" s="13" t="s">
        <v>88</v>
      </c>
      <c r="BK257" s="111">
        <f>ROUND(P257*H257,2)</f>
        <v>0</v>
      </c>
      <c r="BL257" s="13" t="s">
        <v>155</v>
      </c>
      <c r="BM257" s="229" t="s">
        <v>472</v>
      </c>
    </row>
    <row r="258" spans="1:65" s="2" customFormat="1" ht="29.25">
      <c r="A258" s="31"/>
      <c r="B258" s="32"/>
      <c r="C258" s="33"/>
      <c r="D258" s="230" t="s">
        <v>157</v>
      </c>
      <c r="E258" s="33"/>
      <c r="F258" s="231" t="s">
        <v>473</v>
      </c>
      <c r="G258" s="33"/>
      <c r="H258" s="33"/>
      <c r="I258" s="125"/>
      <c r="J258" s="125"/>
      <c r="K258" s="33"/>
      <c r="L258" s="33"/>
      <c r="M258" s="34"/>
      <c r="N258" s="232"/>
      <c r="O258" s="233"/>
      <c r="P258" s="67"/>
      <c r="Q258" s="67"/>
      <c r="R258" s="67"/>
      <c r="S258" s="67"/>
      <c r="T258" s="67"/>
      <c r="U258" s="67"/>
      <c r="V258" s="67"/>
      <c r="W258" s="67"/>
      <c r="X258" s="67"/>
      <c r="Y258" s="68"/>
      <c r="Z258" s="31"/>
      <c r="AA258" s="31"/>
      <c r="AB258" s="31"/>
      <c r="AC258" s="31"/>
      <c r="AD258" s="31"/>
      <c r="AE258" s="31"/>
      <c r="AT258" s="13" t="s">
        <v>157</v>
      </c>
      <c r="AU258" s="13" t="s">
        <v>88</v>
      </c>
    </row>
    <row r="259" spans="1:65" s="2" customFormat="1" ht="21.75" customHeight="1">
      <c r="A259" s="31"/>
      <c r="B259" s="32"/>
      <c r="C259" s="217" t="s">
        <v>474</v>
      </c>
      <c r="D259" s="217" t="s">
        <v>150</v>
      </c>
      <c r="E259" s="218" t="s">
        <v>475</v>
      </c>
      <c r="F259" s="219" t="s">
        <v>476</v>
      </c>
      <c r="G259" s="220" t="s">
        <v>153</v>
      </c>
      <c r="H259" s="221">
        <v>80</v>
      </c>
      <c r="I259" s="222"/>
      <c r="J259" s="222"/>
      <c r="K259" s="223">
        <f>ROUND(P259*H259,2)</f>
        <v>0</v>
      </c>
      <c r="L259" s="219" t="s">
        <v>154</v>
      </c>
      <c r="M259" s="34"/>
      <c r="N259" s="224" t="s">
        <v>1</v>
      </c>
      <c r="O259" s="225" t="s">
        <v>43</v>
      </c>
      <c r="P259" s="226">
        <f>I259+J259</f>
        <v>0</v>
      </c>
      <c r="Q259" s="226">
        <f>ROUND(I259*H259,2)</f>
        <v>0</v>
      </c>
      <c r="R259" s="226">
        <f>ROUND(J259*H259,2)</f>
        <v>0</v>
      </c>
      <c r="S259" s="67"/>
      <c r="T259" s="227">
        <f>S259*H259</f>
        <v>0</v>
      </c>
      <c r="U259" s="227">
        <v>0</v>
      </c>
      <c r="V259" s="227">
        <f>U259*H259</f>
        <v>0</v>
      </c>
      <c r="W259" s="227">
        <v>0</v>
      </c>
      <c r="X259" s="227">
        <f>W259*H259</f>
        <v>0</v>
      </c>
      <c r="Y259" s="228" t="s">
        <v>1</v>
      </c>
      <c r="Z259" s="31"/>
      <c r="AA259" s="31"/>
      <c r="AB259" s="31"/>
      <c r="AC259" s="31"/>
      <c r="AD259" s="31"/>
      <c r="AE259" s="31"/>
      <c r="AR259" s="229" t="s">
        <v>155</v>
      </c>
      <c r="AT259" s="229" t="s">
        <v>150</v>
      </c>
      <c r="AU259" s="229" t="s">
        <v>88</v>
      </c>
      <c r="AY259" s="13" t="s">
        <v>148</v>
      </c>
      <c r="BE259" s="111">
        <f>IF(O259="základní",K259,0)</f>
        <v>0</v>
      </c>
      <c r="BF259" s="111">
        <f>IF(O259="snížená",K259,0)</f>
        <v>0</v>
      </c>
      <c r="BG259" s="111">
        <f>IF(O259="zákl. přenesená",K259,0)</f>
        <v>0</v>
      </c>
      <c r="BH259" s="111">
        <f>IF(O259="sníž. přenesená",K259,0)</f>
        <v>0</v>
      </c>
      <c r="BI259" s="111">
        <f>IF(O259="nulová",K259,0)</f>
        <v>0</v>
      </c>
      <c r="BJ259" s="13" t="s">
        <v>88</v>
      </c>
      <c r="BK259" s="111">
        <f>ROUND(P259*H259,2)</f>
        <v>0</v>
      </c>
      <c r="BL259" s="13" t="s">
        <v>155</v>
      </c>
      <c r="BM259" s="229" t="s">
        <v>477</v>
      </c>
    </row>
    <row r="260" spans="1:65" s="2" customFormat="1" ht="29.25">
      <c r="A260" s="31"/>
      <c r="B260" s="32"/>
      <c r="C260" s="33"/>
      <c r="D260" s="230" t="s">
        <v>157</v>
      </c>
      <c r="E260" s="33"/>
      <c r="F260" s="231" t="s">
        <v>478</v>
      </c>
      <c r="G260" s="33"/>
      <c r="H260" s="33"/>
      <c r="I260" s="125"/>
      <c r="J260" s="125"/>
      <c r="K260" s="33"/>
      <c r="L260" s="33"/>
      <c r="M260" s="34"/>
      <c r="N260" s="232"/>
      <c r="O260" s="233"/>
      <c r="P260" s="67"/>
      <c r="Q260" s="67"/>
      <c r="R260" s="67"/>
      <c r="S260" s="67"/>
      <c r="T260" s="67"/>
      <c r="U260" s="67"/>
      <c r="V260" s="67"/>
      <c r="W260" s="67"/>
      <c r="X260" s="67"/>
      <c r="Y260" s="68"/>
      <c r="Z260" s="31"/>
      <c r="AA260" s="31"/>
      <c r="AB260" s="31"/>
      <c r="AC260" s="31"/>
      <c r="AD260" s="31"/>
      <c r="AE260" s="31"/>
      <c r="AT260" s="13" t="s">
        <v>157</v>
      </c>
      <c r="AU260" s="13" t="s">
        <v>88</v>
      </c>
    </row>
    <row r="261" spans="1:65" s="2" customFormat="1" ht="21.75" customHeight="1">
      <c r="A261" s="31"/>
      <c r="B261" s="32"/>
      <c r="C261" s="217" t="s">
        <v>479</v>
      </c>
      <c r="D261" s="217" t="s">
        <v>150</v>
      </c>
      <c r="E261" s="218" t="s">
        <v>480</v>
      </c>
      <c r="F261" s="219" t="s">
        <v>481</v>
      </c>
      <c r="G261" s="220" t="s">
        <v>153</v>
      </c>
      <c r="H261" s="221">
        <v>80</v>
      </c>
      <c r="I261" s="222"/>
      <c r="J261" s="222"/>
      <c r="K261" s="223">
        <f>ROUND(P261*H261,2)</f>
        <v>0</v>
      </c>
      <c r="L261" s="219" t="s">
        <v>154</v>
      </c>
      <c r="M261" s="34"/>
      <c r="N261" s="224" t="s">
        <v>1</v>
      </c>
      <c r="O261" s="225" t="s">
        <v>43</v>
      </c>
      <c r="P261" s="226">
        <f>I261+J261</f>
        <v>0</v>
      </c>
      <c r="Q261" s="226">
        <f>ROUND(I261*H261,2)</f>
        <v>0</v>
      </c>
      <c r="R261" s="226">
        <f>ROUND(J261*H261,2)</f>
        <v>0</v>
      </c>
      <c r="S261" s="67"/>
      <c r="T261" s="227">
        <f>S261*H261</f>
        <v>0</v>
      </c>
      <c r="U261" s="227">
        <v>0</v>
      </c>
      <c r="V261" s="227">
        <f>U261*H261</f>
        <v>0</v>
      </c>
      <c r="W261" s="227">
        <v>0</v>
      </c>
      <c r="X261" s="227">
        <f>W261*H261</f>
        <v>0</v>
      </c>
      <c r="Y261" s="228" t="s">
        <v>1</v>
      </c>
      <c r="Z261" s="31"/>
      <c r="AA261" s="31"/>
      <c r="AB261" s="31"/>
      <c r="AC261" s="31"/>
      <c r="AD261" s="31"/>
      <c r="AE261" s="31"/>
      <c r="AR261" s="229" t="s">
        <v>155</v>
      </c>
      <c r="AT261" s="229" t="s">
        <v>150</v>
      </c>
      <c r="AU261" s="229" t="s">
        <v>88</v>
      </c>
      <c r="AY261" s="13" t="s">
        <v>148</v>
      </c>
      <c r="BE261" s="111">
        <f>IF(O261="základní",K261,0)</f>
        <v>0</v>
      </c>
      <c r="BF261" s="111">
        <f>IF(O261="snížená",K261,0)</f>
        <v>0</v>
      </c>
      <c r="BG261" s="111">
        <f>IF(O261="zákl. přenesená",K261,0)</f>
        <v>0</v>
      </c>
      <c r="BH261" s="111">
        <f>IF(O261="sníž. přenesená",K261,0)</f>
        <v>0</v>
      </c>
      <c r="BI261" s="111">
        <f>IF(O261="nulová",K261,0)</f>
        <v>0</v>
      </c>
      <c r="BJ261" s="13" t="s">
        <v>88</v>
      </c>
      <c r="BK261" s="111">
        <f>ROUND(P261*H261,2)</f>
        <v>0</v>
      </c>
      <c r="BL261" s="13" t="s">
        <v>155</v>
      </c>
      <c r="BM261" s="229" t="s">
        <v>482</v>
      </c>
    </row>
    <row r="262" spans="1:65" s="2" customFormat="1" ht="29.25">
      <c r="A262" s="31"/>
      <c r="B262" s="32"/>
      <c r="C262" s="33"/>
      <c r="D262" s="230" t="s">
        <v>157</v>
      </c>
      <c r="E262" s="33"/>
      <c r="F262" s="231" t="s">
        <v>483</v>
      </c>
      <c r="G262" s="33"/>
      <c r="H262" s="33"/>
      <c r="I262" s="125"/>
      <c r="J262" s="125"/>
      <c r="K262" s="33"/>
      <c r="L262" s="33"/>
      <c r="M262" s="34"/>
      <c r="N262" s="232"/>
      <c r="O262" s="233"/>
      <c r="P262" s="67"/>
      <c r="Q262" s="67"/>
      <c r="R262" s="67"/>
      <c r="S262" s="67"/>
      <c r="T262" s="67"/>
      <c r="U262" s="67"/>
      <c r="V262" s="67"/>
      <c r="W262" s="67"/>
      <c r="X262" s="67"/>
      <c r="Y262" s="68"/>
      <c r="Z262" s="31"/>
      <c r="AA262" s="31"/>
      <c r="AB262" s="31"/>
      <c r="AC262" s="31"/>
      <c r="AD262" s="31"/>
      <c r="AE262" s="31"/>
      <c r="AT262" s="13" t="s">
        <v>157</v>
      </c>
      <c r="AU262" s="13" t="s">
        <v>88</v>
      </c>
    </row>
    <row r="263" spans="1:65" s="2" customFormat="1" ht="21.75" customHeight="1">
      <c r="A263" s="31"/>
      <c r="B263" s="32"/>
      <c r="C263" s="217" t="s">
        <v>484</v>
      </c>
      <c r="D263" s="217" t="s">
        <v>150</v>
      </c>
      <c r="E263" s="218" t="s">
        <v>485</v>
      </c>
      <c r="F263" s="219" t="s">
        <v>486</v>
      </c>
      <c r="G263" s="220" t="s">
        <v>153</v>
      </c>
      <c r="H263" s="221">
        <v>1</v>
      </c>
      <c r="I263" s="222"/>
      <c r="J263" s="222"/>
      <c r="K263" s="223">
        <f>ROUND(P263*H263,2)</f>
        <v>0</v>
      </c>
      <c r="L263" s="219" t="s">
        <v>154</v>
      </c>
      <c r="M263" s="34"/>
      <c r="N263" s="224" t="s">
        <v>1</v>
      </c>
      <c r="O263" s="225" t="s">
        <v>43</v>
      </c>
      <c r="P263" s="226">
        <f>I263+J263</f>
        <v>0</v>
      </c>
      <c r="Q263" s="226">
        <f>ROUND(I263*H263,2)</f>
        <v>0</v>
      </c>
      <c r="R263" s="226">
        <f>ROUND(J263*H263,2)</f>
        <v>0</v>
      </c>
      <c r="S263" s="67"/>
      <c r="T263" s="227">
        <f>S263*H263</f>
        <v>0</v>
      </c>
      <c r="U263" s="227">
        <v>0</v>
      </c>
      <c r="V263" s="227">
        <f>U263*H263</f>
        <v>0</v>
      </c>
      <c r="W263" s="227">
        <v>0</v>
      </c>
      <c r="X263" s="227">
        <f>W263*H263</f>
        <v>0</v>
      </c>
      <c r="Y263" s="228" t="s">
        <v>1</v>
      </c>
      <c r="Z263" s="31"/>
      <c r="AA263" s="31"/>
      <c r="AB263" s="31"/>
      <c r="AC263" s="31"/>
      <c r="AD263" s="31"/>
      <c r="AE263" s="31"/>
      <c r="AR263" s="229" t="s">
        <v>155</v>
      </c>
      <c r="AT263" s="229" t="s">
        <v>150</v>
      </c>
      <c r="AU263" s="229" t="s">
        <v>88</v>
      </c>
      <c r="AY263" s="13" t="s">
        <v>148</v>
      </c>
      <c r="BE263" s="111">
        <f>IF(O263="základní",K263,0)</f>
        <v>0</v>
      </c>
      <c r="BF263" s="111">
        <f>IF(O263="snížená",K263,0)</f>
        <v>0</v>
      </c>
      <c r="BG263" s="111">
        <f>IF(O263="zákl. přenesená",K263,0)</f>
        <v>0</v>
      </c>
      <c r="BH263" s="111">
        <f>IF(O263="sníž. přenesená",K263,0)</f>
        <v>0</v>
      </c>
      <c r="BI263" s="111">
        <f>IF(O263="nulová",K263,0)</f>
        <v>0</v>
      </c>
      <c r="BJ263" s="13" t="s">
        <v>88</v>
      </c>
      <c r="BK263" s="111">
        <f>ROUND(P263*H263,2)</f>
        <v>0</v>
      </c>
      <c r="BL263" s="13" t="s">
        <v>155</v>
      </c>
      <c r="BM263" s="229" t="s">
        <v>487</v>
      </c>
    </row>
    <row r="264" spans="1:65" s="2" customFormat="1" ht="29.25">
      <c r="A264" s="31"/>
      <c r="B264" s="32"/>
      <c r="C264" s="33"/>
      <c r="D264" s="230" t="s">
        <v>157</v>
      </c>
      <c r="E264" s="33"/>
      <c r="F264" s="231" t="s">
        <v>488</v>
      </c>
      <c r="G264" s="33"/>
      <c r="H264" s="33"/>
      <c r="I264" s="125"/>
      <c r="J264" s="125"/>
      <c r="K264" s="33"/>
      <c r="L264" s="33"/>
      <c r="M264" s="34"/>
      <c r="N264" s="232"/>
      <c r="O264" s="233"/>
      <c r="P264" s="67"/>
      <c r="Q264" s="67"/>
      <c r="R264" s="67"/>
      <c r="S264" s="67"/>
      <c r="T264" s="67"/>
      <c r="U264" s="67"/>
      <c r="V264" s="67"/>
      <c r="W264" s="67"/>
      <c r="X264" s="67"/>
      <c r="Y264" s="68"/>
      <c r="Z264" s="31"/>
      <c r="AA264" s="31"/>
      <c r="AB264" s="31"/>
      <c r="AC264" s="31"/>
      <c r="AD264" s="31"/>
      <c r="AE264" s="31"/>
      <c r="AT264" s="13" t="s">
        <v>157</v>
      </c>
      <c r="AU264" s="13" t="s">
        <v>88</v>
      </c>
    </row>
    <row r="265" spans="1:65" s="2" customFormat="1" ht="21.75" customHeight="1">
      <c r="A265" s="31"/>
      <c r="B265" s="32"/>
      <c r="C265" s="217" t="s">
        <v>489</v>
      </c>
      <c r="D265" s="217" t="s">
        <v>150</v>
      </c>
      <c r="E265" s="218" t="s">
        <v>490</v>
      </c>
      <c r="F265" s="219" t="s">
        <v>491</v>
      </c>
      <c r="G265" s="220" t="s">
        <v>153</v>
      </c>
      <c r="H265" s="221">
        <v>42</v>
      </c>
      <c r="I265" s="222"/>
      <c r="J265" s="222"/>
      <c r="K265" s="223">
        <f>ROUND(P265*H265,2)</f>
        <v>0</v>
      </c>
      <c r="L265" s="219" t="s">
        <v>154</v>
      </c>
      <c r="M265" s="34"/>
      <c r="N265" s="224" t="s">
        <v>1</v>
      </c>
      <c r="O265" s="225" t="s">
        <v>43</v>
      </c>
      <c r="P265" s="226">
        <f>I265+J265</f>
        <v>0</v>
      </c>
      <c r="Q265" s="226">
        <f>ROUND(I265*H265,2)</f>
        <v>0</v>
      </c>
      <c r="R265" s="226">
        <f>ROUND(J265*H265,2)</f>
        <v>0</v>
      </c>
      <c r="S265" s="67"/>
      <c r="T265" s="227">
        <f>S265*H265</f>
        <v>0</v>
      </c>
      <c r="U265" s="227">
        <v>0</v>
      </c>
      <c r="V265" s="227">
        <f>U265*H265</f>
        <v>0</v>
      </c>
      <c r="W265" s="227">
        <v>0</v>
      </c>
      <c r="X265" s="227">
        <f>W265*H265</f>
        <v>0</v>
      </c>
      <c r="Y265" s="228" t="s">
        <v>1</v>
      </c>
      <c r="Z265" s="31"/>
      <c r="AA265" s="31"/>
      <c r="AB265" s="31"/>
      <c r="AC265" s="31"/>
      <c r="AD265" s="31"/>
      <c r="AE265" s="31"/>
      <c r="AR265" s="229" t="s">
        <v>155</v>
      </c>
      <c r="AT265" s="229" t="s">
        <v>150</v>
      </c>
      <c r="AU265" s="229" t="s">
        <v>88</v>
      </c>
      <c r="AY265" s="13" t="s">
        <v>148</v>
      </c>
      <c r="BE265" s="111">
        <f>IF(O265="základní",K265,0)</f>
        <v>0</v>
      </c>
      <c r="BF265" s="111">
        <f>IF(O265="snížená",K265,0)</f>
        <v>0</v>
      </c>
      <c r="BG265" s="111">
        <f>IF(O265="zákl. přenesená",K265,0)</f>
        <v>0</v>
      </c>
      <c r="BH265" s="111">
        <f>IF(O265="sníž. přenesená",K265,0)</f>
        <v>0</v>
      </c>
      <c r="BI265" s="111">
        <f>IF(O265="nulová",K265,0)</f>
        <v>0</v>
      </c>
      <c r="BJ265" s="13" t="s">
        <v>88</v>
      </c>
      <c r="BK265" s="111">
        <f>ROUND(P265*H265,2)</f>
        <v>0</v>
      </c>
      <c r="BL265" s="13" t="s">
        <v>155</v>
      </c>
      <c r="BM265" s="229" t="s">
        <v>492</v>
      </c>
    </row>
    <row r="266" spans="1:65" s="2" customFormat="1" ht="29.25">
      <c r="A266" s="31"/>
      <c r="B266" s="32"/>
      <c r="C266" s="33"/>
      <c r="D266" s="230" t="s">
        <v>157</v>
      </c>
      <c r="E266" s="33"/>
      <c r="F266" s="231" t="s">
        <v>493</v>
      </c>
      <c r="G266" s="33"/>
      <c r="H266" s="33"/>
      <c r="I266" s="125"/>
      <c r="J266" s="125"/>
      <c r="K266" s="33"/>
      <c r="L266" s="33"/>
      <c r="M266" s="34"/>
      <c r="N266" s="232"/>
      <c r="O266" s="233"/>
      <c r="P266" s="67"/>
      <c r="Q266" s="67"/>
      <c r="R266" s="67"/>
      <c r="S266" s="67"/>
      <c r="T266" s="67"/>
      <c r="U266" s="67"/>
      <c r="V266" s="67"/>
      <c r="W266" s="67"/>
      <c r="X266" s="67"/>
      <c r="Y266" s="68"/>
      <c r="Z266" s="31"/>
      <c r="AA266" s="31"/>
      <c r="AB266" s="31"/>
      <c r="AC266" s="31"/>
      <c r="AD266" s="31"/>
      <c r="AE266" s="31"/>
      <c r="AT266" s="13" t="s">
        <v>157</v>
      </c>
      <c r="AU266" s="13" t="s">
        <v>88</v>
      </c>
    </row>
    <row r="267" spans="1:65" s="2" customFormat="1" ht="21.75" customHeight="1">
      <c r="A267" s="31"/>
      <c r="B267" s="32"/>
      <c r="C267" s="217" t="s">
        <v>494</v>
      </c>
      <c r="D267" s="217" t="s">
        <v>150</v>
      </c>
      <c r="E267" s="218" t="s">
        <v>495</v>
      </c>
      <c r="F267" s="219" t="s">
        <v>496</v>
      </c>
      <c r="G267" s="220" t="s">
        <v>153</v>
      </c>
      <c r="H267" s="221">
        <v>1</v>
      </c>
      <c r="I267" s="222"/>
      <c r="J267" s="222"/>
      <c r="K267" s="223">
        <f>ROUND(P267*H267,2)</f>
        <v>0</v>
      </c>
      <c r="L267" s="219" t="s">
        <v>154</v>
      </c>
      <c r="M267" s="34"/>
      <c r="N267" s="224" t="s">
        <v>1</v>
      </c>
      <c r="O267" s="225" t="s">
        <v>43</v>
      </c>
      <c r="P267" s="226">
        <f>I267+J267</f>
        <v>0</v>
      </c>
      <c r="Q267" s="226">
        <f>ROUND(I267*H267,2)</f>
        <v>0</v>
      </c>
      <c r="R267" s="226">
        <f>ROUND(J267*H267,2)</f>
        <v>0</v>
      </c>
      <c r="S267" s="67"/>
      <c r="T267" s="227">
        <f>S267*H267</f>
        <v>0</v>
      </c>
      <c r="U267" s="227">
        <v>0</v>
      </c>
      <c r="V267" s="227">
        <f>U267*H267</f>
        <v>0</v>
      </c>
      <c r="W267" s="227">
        <v>0</v>
      </c>
      <c r="X267" s="227">
        <f>W267*H267</f>
        <v>0</v>
      </c>
      <c r="Y267" s="228" t="s">
        <v>1</v>
      </c>
      <c r="Z267" s="31"/>
      <c r="AA267" s="31"/>
      <c r="AB267" s="31"/>
      <c r="AC267" s="31"/>
      <c r="AD267" s="31"/>
      <c r="AE267" s="31"/>
      <c r="AR267" s="229" t="s">
        <v>155</v>
      </c>
      <c r="AT267" s="229" t="s">
        <v>150</v>
      </c>
      <c r="AU267" s="229" t="s">
        <v>88</v>
      </c>
      <c r="AY267" s="13" t="s">
        <v>148</v>
      </c>
      <c r="BE267" s="111">
        <f>IF(O267="základní",K267,0)</f>
        <v>0</v>
      </c>
      <c r="BF267" s="111">
        <f>IF(O267="snížená",K267,0)</f>
        <v>0</v>
      </c>
      <c r="BG267" s="111">
        <f>IF(O267="zákl. přenesená",K267,0)</f>
        <v>0</v>
      </c>
      <c r="BH267" s="111">
        <f>IF(O267="sníž. přenesená",K267,0)</f>
        <v>0</v>
      </c>
      <c r="BI267" s="111">
        <f>IF(O267="nulová",K267,0)</f>
        <v>0</v>
      </c>
      <c r="BJ267" s="13" t="s">
        <v>88</v>
      </c>
      <c r="BK267" s="111">
        <f>ROUND(P267*H267,2)</f>
        <v>0</v>
      </c>
      <c r="BL267" s="13" t="s">
        <v>155</v>
      </c>
      <c r="BM267" s="229" t="s">
        <v>497</v>
      </c>
    </row>
    <row r="268" spans="1:65" s="2" customFormat="1" ht="29.25">
      <c r="A268" s="31"/>
      <c r="B268" s="32"/>
      <c r="C268" s="33"/>
      <c r="D268" s="230" t="s">
        <v>157</v>
      </c>
      <c r="E268" s="33"/>
      <c r="F268" s="231" t="s">
        <v>498</v>
      </c>
      <c r="G268" s="33"/>
      <c r="H268" s="33"/>
      <c r="I268" s="125"/>
      <c r="J268" s="125"/>
      <c r="K268" s="33"/>
      <c r="L268" s="33"/>
      <c r="M268" s="34"/>
      <c r="N268" s="232"/>
      <c r="O268" s="233"/>
      <c r="P268" s="67"/>
      <c r="Q268" s="67"/>
      <c r="R268" s="67"/>
      <c r="S268" s="67"/>
      <c r="T268" s="67"/>
      <c r="U268" s="67"/>
      <c r="V268" s="67"/>
      <c r="W268" s="67"/>
      <c r="X268" s="67"/>
      <c r="Y268" s="68"/>
      <c r="Z268" s="31"/>
      <c r="AA268" s="31"/>
      <c r="AB268" s="31"/>
      <c r="AC268" s="31"/>
      <c r="AD268" s="31"/>
      <c r="AE268" s="31"/>
      <c r="AT268" s="13" t="s">
        <v>157</v>
      </c>
      <c r="AU268" s="13" t="s">
        <v>88</v>
      </c>
    </row>
    <row r="269" spans="1:65" s="2" customFormat="1" ht="21.75" customHeight="1">
      <c r="A269" s="31"/>
      <c r="B269" s="32"/>
      <c r="C269" s="217" t="s">
        <v>499</v>
      </c>
      <c r="D269" s="217" t="s">
        <v>150</v>
      </c>
      <c r="E269" s="218" t="s">
        <v>500</v>
      </c>
      <c r="F269" s="219" t="s">
        <v>501</v>
      </c>
      <c r="G269" s="220" t="s">
        <v>153</v>
      </c>
      <c r="H269" s="221">
        <v>80</v>
      </c>
      <c r="I269" s="222"/>
      <c r="J269" s="222"/>
      <c r="K269" s="223">
        <f>ROUND(P269*H269,2)</f>
        <v>0</v>
      </c>
      <c r="L269" s="219" t="s">
        <v>154</v>
      </c>
      <c r="M269" s="34"/>
      <c r="N269" s="224" t="s">
        <v>1</v>
      </c>
      <c r="O269" s="225" t="s">
        <v>43</v>
      </c>
      <c r="P269" s="226">
        <f>I269+J269</f>
        <v>0</v>
      </c>
      <c r="Q269" s="226">
        <f>ROUND(I269*H269,2)</f>
        <v>0</v>
      </c>
      <c r="R269" s="226">
        <f>ROUND(J269*H269,2)</f>
        <v>0</v>
      </c>
      <c r="S269" s="67"/>
      <c r="T269" s="227">
        <f>S269*H269</f>
        <v>0</v>
      </c>
      <c r="U269" s="227">
        <v>0</v>
      </c>
      <c r="V269" s="227">
        <f>U269*H269</f>
        <v>0</v>
      </c>
      <c r="W269" s="227">
        <v>0</v>
      </c>
      <c r="X269" s="227">
        <f>W269*H269</f>
        <v>0</v>
      </c>
      <c r="Y269" s="228" t="s">
        <v>1</v>
      </c>
      <c r="Z269" s="31"/>
      <c r="AA269" s="31"/>
      <c r="AB269" s="31"/>
      <c r="AC269" s="31"/>
      <c r="AD269" s="31"/>
      <c r="AE269" s="31"/>
      <c r="AR269" s="229" t="s">
        <v>155</v>
      </c>
      <c r="AT269" s="229" t="s">
        <v>150</v>
      </c>
      <c r="AU269" s="229" t="s">
        <v>88</v>
      </c>
      <c r="AY269" s="13" t="s">
        <v>148</v>
      </c>
      <c r="BE269" s="111">
        <f>IF(O269="základní",K269,0)</f>
        <v>0</v>
      </c>
      <c r="BF269" s="111">
        <f>IF(O269="snížená",K269,0)</f>
        <v>0</v>
      </c>
      <c r="BG269" s="111">
        <f>IF(O269="zákl. přenesená",K269,0)</f>
        <v>0</v>
      </c>
      <c r="BH269" s="111">
        <f>IF(O269="sníž. přenesená",K269,0)</f>
        <v>0</v>
      </c>
      <c r="BI269" s="111">
        <f>IF(O269="nulová",K269,0)</f>
        <v>0</v>
      </c>
      <c r="BJ269" s="13" t="s">
        <v>88</v>
      </c>
      <c r="BK269" s="111">
        <f>ROUND(P269*H269,2)</f>
        <v>0</v>
      </c>
      <c r="BL269" s="13" t="s">
        <v>155</v>
      </c>
      <c r="BM269" s="229" t="s">
        <v>502</v>
      </c>
    </row>
    <row r="270" spans="1:65" s="2" customFormat="1" ht="29.25">
      <c r="A270" s="31"/>
      <c r="B270" s="32"/>
      <c r="C270" s="33"/>
      <c r="D270" s="230" t="s">
        <v>157</v>
      </c>
      <c r="E270" s="33"/>
      <c r="F270" s="231" t="s">
        <v>503</v>
      </c>
      <c r="G270" s="33"/>
      <c r="H270" s="33"/>
      <c r="I270" s="125"/>
      <c r="J270" s="125"/>
      <c r="K270" s="33"/>
      <c r="L270" s="33"/>
      <c r="M270" s="34"/>
      <c r="N270" s="232"/>
      <c r="O270" s="233"/>
      <c r="P270" s="67"/>
      <c r="Q270" s="67"/>
      <c r="R270" s="67"/>
      <c r="S270" s="67"/>
      <c r="T270" s="67"/>
      <c r="U270" s="67"/>
      <c r="V270" s="67"/>
      <c r="W270" s="67"/>
      <c r="X270" s="67"/>
      <c r="Y270" s="68"/>
      <c r="Z270" s="31"/>
      <c r="AA270" s="31"/>
      <c r="AB270" s="31"/>
      <c r="AC270" s="31"/>
      <c r="AD270" s="31"/>
      <c r="AE270" s="31"/>
      <c r="AT270" s="13" t="s">
        <v>157</v>
      </c>
      <c r="AU270" s="13" t="s">
        <v>88</v>
      </c>
    </row>
    <row r="271" spans="1:65" s="2" customFormat="1" ht="21.75" customHeight="1">
      <c r="A271" s="31"/>
      <c r="B271" s="32"/>
      <c r="C271" s="217" t="s">
        <v>504</v>
      </c>
      <c r="D271" s="217" t="s">
        <v>150</v>
      </c>
      <c r="E271" s="218" t="s">
        <v>505</v>
      </c>
      <c r="F271" s="219" t="s">
        <v>506</v>
      </c>
      <c r="G271" s="220" t="s">
        <v>153</v>
      </c>
      <c r="H271" s="221">
        <v>450</v>
      </c>
      <c r="I271" s="222"/>
      <c r="J271" s="222"/>
      <c r="K271" s="223">
        <f>ROUND(P271*H271,2)</f>
        <v>0</v>
      </c>
      <c r="L271" s="219" t="s">
        <v>154</v>
      </c>
      <c r="M271" s="34"/>
      <c r="N271" s="224" t="s">
        <v>1</v>
      </c>
      <c r="O271" s="225" t="s">
        <v>43</v>
      </c>
      <c r="P271" s="226">
        <f>I271+J271</f>
        <v>0</v>
      </c>
      <c r="Q271" s="226">
        <f>ROUND(I271*H271,2)</f>
        <v>0</v>
      </c>
      <c r="R271" s="226">
        <f>ROUND(J271*H271,2)</f>
        <v>0</v>
      </c>
      <c r="S271" s="67"/>
      <c r="T271" s="227">
        <f>S271*H271</f>
        <v>0</v>
      </c>
      <c r="U271" s="227">
        <v>0</v>
      </c>
      <c r="V271" s="227">
        <f>U271*H271</f>
        <v>0</v>
      </c>
      <c r="W271" s="227">
        <v>0</v>
      </c>
      <c r="X271" s="227">
        <f>W271*H271</f>
        <v>0</v>
      </c>
      <c r="Y271" s="228" t="s">
        <v>1</v>
      </c>
      <c r="Z271" s="31"/>
      <c r="AA271" s="31"/>
      <c r="AB271" s="31"/>
      <c r="AC271" s="31"/>
      <c r="AD271" s="31"/>
      <c r="AE271" s="31"/>
      <c r="AR271" s="229" t="s">
        <v>155</v>
      </c>
      <c r="AT271" s="229" t="s">
        <v>150</v>
      </c>
      <c r="AU271" s="229" t="s">
        <v>88</v>
      </c>
      <c r="AY271" s="13" t="s">
        <v>148</v>
      </c>
      <c r="BE271" s="111">
        <f>IF(O271="základní",K271,0)</f>
        <v>0</v>
      </c>
      <c r="BF271" s="111">
        <f>IF(O271="snížená",K271,0)</f>
        <v>0</v>
      </c>
      <c r="BG271" s="111">
        <f>IF(O271="zákl. přenesená",K271,0)</f>
        <v>0</v>
      </c>
      <c r="BH271" s="111">
        <f>IF(O271="sníž. přenesená",K271,0)</f>
        <v>0</v>
      </c>
      <c r="BI271" s="111">
        <f>IF(O271="nulová",K271,0)</f>
        <v>0</v>
      </c>
      <c r="BJ271" s="13" t="s">
        <v>88</v>
      </c>
      <c r="BK271" s="111">
        <f>ROUND(P271*H271,2)</f>
        <v>0</v>
      </c>
      <c r="BL271" s="13" t="s">
        <v>155</v>
      </c>
      <c r="BM271" s="229" t="s">
        <v>507</v>
      </c>
    </row>
    <row r="272" spans="1:65" s="2" customFormat="1" ht="29.25">
      <c r="A272" s="31"/>
      <c r="B272" s="32"/>
      <c r="C272" s="33"/>
      <c r="D272" s="230" t="s">
        <v>157</v>
      </c>
      <c r="E272" s="33"/>
      <c r="F272" s="231" t="s">
        <v>508</v>
      </c>
      <c r="G272" s="33"/>
      <c r="H272" s="33"/>
      <c r="I272" s="125"/>
      <c r="J272" s="125"/>
      <c r="K272" s="33"/>
      <c r="L272" s="33"/>
      <c r="M272" s="34"/>
      <c r="N272" s="232"/>
      <c r="O272" s="233"/>
      <c r="P272" s="67"/>
      <c r="Q272" s="67"/>
      <c r="R272" s="67"/>
      <c r="S272" s="67"/>
      <c r="T272" s="67"/>
      <c r="U272" s="67"/>
      <c r="V272" s="67"/>
      <c r="W272" s="67"/>
      <c r="X272" s="67"/>
      <c r="Y272" s="68"/>
      <c r="Z272" s="31"/>
      <c r="AA272" s="31"/>
      <c r="AB272" s="31"/>
      <c r="AC272" s="31"/>
      <c r="AD272" s="31"/>
      <c r="AE272" s="31"/>
      <c r="AT272" s="13" t="s">
        <v>157</v>
      </c>
      <c r="AU272" s="13" t="s">
        <v>88</v>
      </c>
    </row>
    <row r="273" spans="1:65" s="2" customFormat="1" ht="21.75" customHeight="1">
      <c r="A273" s="31"/>
      <c r="B273" s="32"/>
      <c r="C273" s="217" t="s">
        <v>509</v>
      </c>
      <c r="D273" s="217" t="s">
        <v>150</v>
      </c>
      <c r="E273" s="218" t="s">
        <v>510</v>
      </c>
      <c r="F273" s="219" t="s">
        <v>511</v>
      </c>
      <c r="G273" s="220" t="s">
        <v>153</v>
      </c>
      <c r="H273" s="221">
        <v>890</v>
      </c>
      <c r="I273" s="222"/>
      <c r="J273" s="222"/>
      <c r="K273" s="223">
        <f>ROUND(P273*H273,2)</f>
        <v>0</v>
      </c>
      <c r="L273" s="219" t="s">
        <v>154</v>
      </c>
      <c r="M273" s="34"/>
      <c r="N273" s="224" t="s">
        <v>1</v>
      </c>
      <c r="O273" s="225" t="s">
        <v>43</v>
      </c>
      <c r="P273" s="226">
        <f>I273+J273</f>
        <v>0</v>
      </c>
      <c r="Q273" s="226">
        <f>ROUND(I273*H273,2)</f>
        <v>0</v>
      </c>
      <c r="R273" s="226">
        <f>ROUND(J273*H273,2)</f>
        <v>0</v>
      </c>
      <c r="S273" s="67"/>
      <c r="T273" s="227">
        <f>S273*H273</f>
        <v>0</v>
      </c>
      <c r="U273" s="227">
        <v>0</v>
      </c>
      <c r="V273" s="227">
        <f>U273*H273</f>
        <v>0</v>
      </c>
      <c r="W273" s="227">
        <v>0</v>
      </c>
      <c r="X273" s="227">
        <f>W273*H273</f>
        <v>0</v>
      </c>
      <c r="Y273" s="228" t="s">
        <v>1</v>
      </c>
      <c r="Z273" s="31"/>
      <c r="AA273" s="31"/>
      <c r="AB273" s="31"/>
      <c r="AC273" s="31"/>
      <c r="AD273" s="31"/>
      <c r="AE273" s="31"/>
      <c r="AR273" s="229" t="s">
        <v>155</v>
      </c>
      <c r="AT273" s="229" t="s">
        <v>150</v>
      </c>
      <c r="AU273" s="229" t="s">
        <v>88</v>
      </c>
      <c r="AY273" s="13" t="s">
        <v>148</v>
      </c>
      <c r="BE273" s="111">
        <f>IF(O273="základní",K273,0)</f>
        <v>0</v>
      </c>
      <c r="BF273" s="111">
        <f>IF(O273="snížená",K273,0)</f>
        <v>0</v>
      </c>
      <c r="BG273" s="111">
        <f>IF(O273="zákl. přenesená",K273,0)</f>
        <v>0</v>
      </c>
      <c r="BH273" s="111">
        <f>IF(O273="sníž. přenesená",K273,0)</f>
        <v>0</v>
      </c>
      <c r="BI273" s="111">
        <f>IF(O273="nulová",K273,0)</f>
        <v>0</v>
      </c>
      <c r="BJ273" s="13" t="s">
        <v>88</v>
      </c>
      <c r="BK273" s="111">
        <f>ROUND(P273*H273,2)</f>
        <v>0</v>
      </c>
      <c r="BL273" s="13" t="s">
        <v>155</v>
      </c>
      <c r="BM273" s="229" t="s">
        <v>512</v>
      </c>
    </row>
    <row r="274" spans="1:65" s="2" customFormat="1" ht="29.25">
      <c r="A274" s="31"/>
      <c r="B274" s="32"/>
      <c r="C274" s="33"/>
      <c r="D274" s="230" t="s">
        <v>157</v>
      </c>
      <c r="E274" s="33"/>
      <c r="F274" s="231" t="s">
        <v>513</v>
      </c>
      <c r="G274" s="33"/>
      <c r="H274" s="33"/>
      <c r="I274" s="125"/>
      <c r="J274" s="125"/>
      <c r="K274" s="33"/>
      <c r="L274" s="33"/>
      <c r="M274" s="34"/>
      <c r="N274" s="232"/>
      <c r="O274" s="233"/>
      <c r="P274" s="67"/>
      <c r="Q274" s="67"/>
      <c r="R274" s="67"/>
      <c r="S274" s="67"/>
      <c r="T274" s="67"/>
      <c r="U274" s="67"/>
      <c r="V274" s="67"/>
      <c r="W274" s="67"/>
      <c r="X274" s="67"/>
      <c r="Y274" s="68"/>
      <c r="Z274" s="31"/>
      <c r="AA274" s="31"/>
      <c r="AB274" s="31"/>
      <c r="AC274" s="31"/>
      <c r="AD274" s="31"/>
      <c r="AE274" s="31"/>
      <c r="AT274" s="13" t="s">
        <v>157</v>
      </c>
      <c r="AU274" s="13" t="s">
        <v>88</v>
      </c>
    </row>
    <row r="275" spans="1:65" s="2" customFormat="1" ht="21.75" customHeight="1">
      <c r="A275" s="31"/>
      <c r="B275" s="32"/>
      <c r="C275" s="217" t="s">
        <v>514</v>
      </c>
      <c r="D275" s="217" t="s">
        <v>150</v>
      </c>
      <c r="E275" s="218" t="s">
        <v>515</v>
      </c>
      <c r="F275" s="219" t="s">
        <v>516</v>
      </c>
      <c r="G275" s="220" t="s">
        <v>153</v>
      </c>
      <c r="H275" s="221">
        <v>1</v>
      </c>
      <c r="I275" s="222"/>
      <c r="J275" s="222"/>
      <c r="K275" s="223">
        <f>ROUND(P275*H275,2)</f>
        <v>0</v>
      </c>
      <c r="L275" s="219" t="s">
        <v>154</v>
      </c>
      <c r="M275" s="34"/>
      <c r="N275" s="224" t="s">
        <v>1</v>
      </c>
      <c r="O275" s="225" t="s">
        <v>43</v>
      </c>
      <c r="P275" s="226">
        <f>I275+J275</f>
        <v>0</v>
      </c>
      <c r="Q275" s="226">
        <f>ROUND(I275*H275,2)</f>
        <v>0</v>
      </c>
      <c r="R275" s="226">
        <f>ROUND(J275*H275,2)</f>
        <v>0</v>
      </c>
      <c r="S275" s="67"/>
      <c r="T275" s="227">
        <f>S275*H275</f>
        <v>0</v>
      </c>
      <c r="U275" s="227">
        <v>0</v>
      </c>
      <c r="V275" s="227">
        <f>U275*H275</f>
        <v>0</v>
      </c>
      <c r="W275" s="227">
        <v>0</v>
      </c>
      <c r="X275" s="227">
        <f>W275*H275</f>
        <v>0</v>
      </c>
      <c r="Y275" s="228" t="s">
        <v>1</v>
      </c>
      <c r="Z275" s="31"/>
      <c r="AA275" s="31"/>
      <c r="AB275" s="31"/>
      <c r="AC275" s="31"/>
      <c r="AD275" s="31"/>
      <c r="AE275" s="31"/>
      <c r="AR275" s="229" t="s">
        <v>155</v>
      </c>
      <c r="AT275" s="229" t="s">
        <v>150</v>
      </c>
      <c r="AU275" s="229" t="s">
        <v>88</v>
      </c>
      <c r="AY275" s="13" t="s">
        <v>148</v>
      </c>
      <c r="BE275" s="111">
        <f>IF(O275="základní",K275,0)</f>
        <v>0</v>
      </c>
      <c r="BF275" s="111">
        <f>IF(O275="snížená",K275,0)</f>
        <v>0</v>
      </c>
      <c r="BG275" s="111">
        <f>IF(O275="zákl. přenesená",K275,0)</f>
        <v>0</v>
      </c>
      <c r="BH275" s="111">
        <f>IF(O275="sníž. přenesená",K275,0)</f>
        <v>0</v>
      </c>
      <c r="BI275" s="111">
        <f>IF(O275="nulová",K275,0)</f>
        <v>0</v>
      </c>
      <c r="BJ275" s="13" t="s">
        <v>88</v>
      </c>
      <c r="BK275" s="111">
        <f>ROUND(P275*H275,2)</f>
        <v>0</v>
      </c>
      <c r="BL275" s="13" t="s">
        <v>155</v>
      </c>
      <c r="BM275" s="229" t="s">
        <v>517</v>
      </c>
    </row>
    <row r="276" spans="1:65" s="2" customFormat="1" ht="39">
      <c r="A276" s="31"/>
      <c r="B276" s="32"/>
      <c r="C276" s="33"/>
      <c r="D276" s="230" t="s">
        <v>157</v>
      </c>
      <c r="E276" s="33"/>
      <c r="F276" s="231" t="s">
        <v>518</v>
      </c>
      <c r="G276" s="33"/>
      <c r="H276" s="33"/>
      <c r="I276" s="125"/>
      <c r="J276" s="125"/>
      <c r="K276" s="33"/>
      <c r="L276" s="33"/>
      <c r="M276" s="34"/>
      <c r="N276" s="232"/>
      <c r="O276" s="233"/>
      <c r="P276" s="67"/>
      <c r="Q276" s="67"/>
      <c r="R276" s="67"/>
      <c r="S276" s="67"/>
      <c r="T276" s="67"/>
      <c r="U276" s="67"/>
      <c r="V276" s="67"/>
      <c r="W276" s="67"/>
      <c r="X276" s="67"/>
      <c r="Y276" s="68"/>
      <c r="Z276" s="31"/>
      <c r="AA276" s="31"/>
      <c r="AB276" s="31"/>
      <c r="AC276" s="31"/>
      <c r="AD276" s="31"/>
      <c r="AE276" s="31"/>
      <c r="AT276" s="13" t="s">
        <v>157</v>
      </c>
      <c r="AU276" s="13" t="s">
        <v>88</v>
      </c>
    </row>
    <row r="277" spans="1:65" s="2" customFormat="1" ht="21.75" customHeight="1">
      <c r="A277" s="31"/>
      <c r="B277" s="32"/>
      <c r="C277" s="217" t="s">
        <v>519</v>
      </c>
      <c r="D277" s="217" t="s">
        <v>150</v>
      </c>
      <c r="E277" s="218" t="s">
        <v>520</v>
      </c>
      <c r="F277" s="219" t="s">
        <v>521</v>
      </c>
      <c r="G277" s="220" t="s">
        <v>153</v>
      </c>
      <c r="H277" s="221">
        <v>1</v>
      </c>
      <c r="I277" s="222"/>
      <c r="J277" s="222"/>
      <c r="K277" s="223">
        <f>ROUND(P277*H277,2)</f>
        <v>0</v>
      </c>
      <c r="L277" s="219" t="s">
        <v>154</v>
      </c>
      <c r="M277" s="34"/>
      <c r="N277" s="224" t="s">
        <v>1</v>
      </c>
      <c r="O277" s="225" t="s">
        <v>43</v>
      </c>
      <c r="P277" s="226">
        <f>I277+J277</f>
        <v>0</v>
      </c>
      <c r="Q277" s="226">
        <f>ROUND(I277*H277,2)</f>
        <v>0</v>
      </c>
      <c r="R277" s="226">
        <f>ROUND(J277*H277,2)</f>
        <v>0</v>
      </c>
      <c r="S277" s="67"/>
      <c r="T277" s="227">
        <f>S277*H277</f>
        <v>0</v>
      </c>
      <c r="U277" s="227">
        <v>0</v>
      </c>
      <c r="V277" s="227">
        <f>U277*H277</f>
        <v>0</v>
      </c>
      <c r="W277" s="227">
        <v>0</v>
      </c>
      <c r="X277" s="227">
        <f>W277*H277</f>
        <v>0</v>
      </c>
      <c r="Y277" s="228" t="s">
        <v>1</v>
      </c>
      <c r="Z277" s="31"/>
      <c r="AA277" s="31"/>
      <c r="AB277" s="31"/>
      <c r="AC277" s="31"/>
      <c r="AD277" s="31"/>
      <c r="AE277" s="31"/>
      <c r="AR277" s="229" t="s">
        <v>155</v>
      </c>
      <c r="AT277" s="229" t="s">
        <v>150</v>
      </c>
      <c r="AU277" s="229" t="s">
        <v>88</v>
      </c>
      <c r="AY277" s="13" t="s">
        <v>148</v>
      </c>
      <c r="BE277" s="111">
        <f>IF(O277="základní",K277,0)</f>
        <v>0</v>
      </c>
      <c r="BF277" s="111">
        <f>IF(O277="snížená",K277,0)</f>
        <v>0</v>
      </c>
      <c r="BG277" s="111">
        <f>IF(O277="zákl. přenesená",K277,0)</f>
        <v>0</v>
      </c>
      <c r="BH277" s="111">
        <f>IF(O277="sníž. přenesená",K277,0)</f>
        <v>0</v>
      </c>
      <c r="BI277" s="111">
        <f>IF(O277="nulová",K277,0)</f>
        <v>0</v>
      </c>
      <c r="BJ277" s="13" t="s">
        <v>88</v>
      </c>
      <c r="BK277" s="111">
        <f>ROUND(P277*H277,2)</f>
        <v>0</v>
      </c>
      <c r="BL277" s="13" t="s">
        <v>155</v>
      </c>
      <c r="BM277" s="229" t="s">
        <v>522</v>
      </c>
    </row>
    <row r="278" spans="1:65" s="2" customFormat="1" ht="29.25">
      <c r="A278" s="31"/>
      <c r="B278" s="32"/>
      <c r="C278" s="33"/>
      <c r="D278" s="230" t="s">
        <v>157</v>
      </c>
      <c r="E278" s="33"/>
      <c r="F278" s="231" t="s">
        <v>523</v>
      </c>
      <c r="G278" s="33"/>
      <c r="H278" s="33"/>
      <c r="I278" s="125"/>
      <c r="J278" s="125"/>
      <c r="K278" s="33"/>
      <c r="L278" s="33"/>
      <c r="M278" s="34"/>
      <c r="N278" s="232"/>
      <c r="O278" s="233"/>
      <c r="P278" s="67"/>
      <c r="Q278" s="67"/>
      <c r="R278" s="67"/>
      <c r="S278" s="67"/>
      <c r="T278" s="67"/>
      <c r="U278" s="67"/>
      <c r="V278" s="67"/>
      <c r="W278" s="67"/>
      <c r="X278" s="67"/>
      <c r="Y278" s="68"/>
      <c r="Z278" s="31"/>
      <c r="AA278" s="31"/>
      <c r="AB278" s="31"/>
      <c r="AC278" s="31"/>
      <c r="AD278" s="31"/>
      <c r="AE278" s="31"/>
      <c r="AT278" s="13" t="s">
        <v>157</v>
      </c>
      <c r="AU278" s="13" t="s">
        <v>88</v>
      </c>
    </row>
    <row r="279" spans="1:65" s="2" customFormat="1" ht="21.75" customHeight="1">
      <c r="A279" s="31"/>
      <c r="B279" s="32"/>
      <c r="C279" s="217" t="s">
        <v>524</v>
      </c>
      <c r="D279" s="217" t="s">
        <v>150</v>
      </c>
      <c r="E279" s="218" t="s">
        <v>525</v>
      </c>
      <c r="F279" s="219" t="s">
        <v>526</v>
      </c>
      <c r="G279" s="220" t="s">
        <v>153</v>
      </c>
      <c r="H279" s="221">
        <v>380</v>
      </c>
      <c r="I279" s="222"/>
      <c r="J279" s="222"/>
      <c r="K279" s="223">
        <f>ROUND(P279*H279,2)</f>
        <v>0</v>
      </c>
      <c r="L279" s="219" t="s">
        <v>154</v>
      </c>
      <c r="M279" s="34"/>
      <c r="N279" s="224" t="s">
        <v>1</v>
      </c>
      <c r="O279" s="225" t="s">
        <v>43</v>
      </c>
      <c r="P279" s="226">
        <f>I279+J279</f>
        <v>0</v>
      </c>
      <c r="Q279" s="226">
        <f>ROUND(I279*H279,2)</f>
        <v>0</v>
      </c>
      <c r="R279" s="226">
        <f>ROUND(J279*H279,2)</f>
        <v>0</v>
      </c>
      <c r="S279" s="67"/>
      <c r="T279" s="227">
        <f>S279*H279</f>
        <v>0</v>
      </c>
      <c r="U279" s="227">
        <v>0</v>
      </c>
      <c r="V279" s="227">
        <f>U279*H279</f>
        <v>0</v>
      </c>
      <c r="W279" s="227">
        <v>0</v>
      </c>
      <c r="X279" s="227">
        <f>W279*H279</f>
        <v>0</v>
      </c>
      <c r="Y279" s="228" t="s">
        <v>1</v>
      </c>
      <c r="Z279" s="31"/>
      <c r="AA279" s="31"/>
      <c r="AB279" s="31"/>
      <c r="AC279" s="31"/>
      <c r="AD279" s="31"/>
      <c r="AE279" s="31"/>
      <c r="AR279" s="229" t="s">
        <v>155</v>
      </c>
      <c r="AT279" s="229" t="s">
        <v>150</v>
      </c>
      <c r="AU279" s="229" t="s">
        <v>88</v>
      </c>
      <c r="AY279" s="13" t="s">
        <v>148</v>
      </c>
      <c r="BE279" s="111">
        <f>IF(O279="základní",K279,0)</f>
        <v>0</v>
      </c>
      <c r="BF279" s="111">
        <f>IF(O279="snížená",K279,0)</f>
        <v>0</v>
      </c>
      <c r="BG279" s="111">
        <f>IF(O279="zákl. přenesená",K279,0)</f>
        <v>0</v>
      </c>
      <c r="BH279" s="111">
        <f>IF(O279="sníž. přenesená",K279,0)</f>
        <v>0</v>
      </c>
      <c r="BI279" s="111">
        <f>IF(O279="nulová",K279,0)</f>
        <v>0</v>
      </c>
      <c r="BJ279" s="13" t="s">
        <v>88</v>
      </c>
      <c r="BK279" s="111">
        <f>ROUND(P279*H279,2)</f>
        <v>0</v>
      </c>
      <c r="BL279" s="13" t="s">
        <v>155</v>
      </c>
      <c r="BM279" s="229" t="s">
        <v>527</v>
      </c>
    </row>
    <row r="280" spans="1:65" s="2" customFormat="1" ht="29.25">
      <c r="A280" s="31"/>
      <c r="B280" s="32"/>
      <c r="C280" s="33"/>
      <c r="D280" s="230" t="s">
        <v>157</v>
      </c>
      <c r="E280" s="33"/>
      <c r="F280" s="231" t="s">
        <v>528</v>
      </c>
      <c r="G280" s="33"/>
      <c r="H280" s="33"/>
      <c r="I280" s="125"/>
      <c r="J280" s="125"/>
      <c r="K280" s="33"/>
      <c r="L280" s="33"/>
      <c r="M280" s="34"/>
      <c r="N280" s="232"/>
      <c r="O280" s="233"/>
      <c r="P280" s="67"/>
      <c r="Q280" s="67"/>
      <c r="R280" s="67"/>
      <c r="S280" s="67"/>
      <c r="T280" s="67"/>
      <c r="U280" s="67"/>
      <c r="V280" s="67"/>
      <c r="W280" s="67"/>
      <c r="X280" s="67"/>
      <c r="Y280" s="68"/>
      <c r="Z280" s="31"/>
      <c r="AA280" s="31"/>
      <c r="AB280" s="31"/>
      <c r="AC280" s="31"/>
      <c r="AD280" s="31"/>
      <c r="AE280" s="31"/>
      <c r="AT280" s="13" t="s">
        <v>157</v>
      </c>
      <c r="AU280" s="13" t="s">
        <v>88</v>
      </c>
    </row>
    <row r="281" spans="1:65" s="2" customFormat="1" ht="21.75" customHeight="1">
      <c r="A281" s="31"/>
      <c r="B281" s="32"/>
      <c r="C281" s="217" t="s">
        <v>529</v>
      </c>
      <c r="D281" s="217" t="s">
        <v>150</v>
      </c>
      <c r="E281" s="218" t="s">
        <v>530</v>
      </c>
      <c r="F281" s="219" t="s">
        <v>531</v>
      </c>
      <c r="G281" s="220" t="s">
        <v>153</v>
      </c>
      <c r="H281" s="221">
        <v>1</v>
      </c>
      <c r="I281" s="222"/>
      <c r="J281" s="222"/>
      <c r="K281" s="223">
        <f>ROUND(P281*H281,2)</f>
        <v>0</v>
      </c>
      <c r="L281" s="219" t="s">
        <v>154</v>
      </c>
      <c r="M281" s="34"/>
      <c r="N281" s="224" t="s">
        <v>1</v>
      </c>
      <c r="O281" s="225" t="s">
        <v>43</v>
      </c>
      <c r="P281" s="226">
        <f>I281+J281</f>
        <v>0</v>
      </c>
      <c r="Q281" s="226">
        <f>ROUND(I281*H281,2)</f>
        <v>0</v>
      </c>
      <c r="R281" s="226">
        <f>ROUND(J281*H281,2)</f>
        <v>0</v>
      </c>
      <c r="S281" s="67"/>
      <c r="T281" s="227">
        <f>S281*H281</f>
        <v>0</v>
      </c>
      <c r="U281" s="227">
        <v>0</v>
      </c>
      <c r="V281" s="227">
        <f>U281*H281</f>
        <v>0</v>
      </c>
      <c r="W281" s="227">
        <v>0</v>
      </c>
      <c r="X281" s="227">
        <f>W281*H281</f>
        <v>0</v>
      </c>
      <c r="Y281" s="228" t="s">
        <v>1</v>
      </c>
      <c r="Z281" s="31"/>
      <c r="AA281" s="31"/>
      <c r="AB281" s="31"/>
      <c r="AC281" s="31"/>
      <c r="AD281" s="31"/>
      <c r="AE281" s="31"/>
      <c r="AR281" s="229" t="s">
        <v>155</v>
      </c>
      <c r="AT281" s="229" t="s">
        <v>150</v>
      </c>
      <c r="AU281" s="229" t="s">
        <v>88</v>
      </c>
      <c r="AY281" s="13" t="s">
        <v>148</v>
      </c>
      <c r="BE281" s="111">
        <f>IF(O281="základní",K281,0)</f>
        <v>0</v>
      </c>
      <c r="BF281" s="111">
        <f>IF(O281="snížená",K281,0)</f>
        <v>0</v>
      </c>
      <c r="BG281" s="111">
        <f>IF(O281="zákl. přenesená",K281,0)</f>
        <v>0</v>
      </c>
      <c r="BH281" s="111">
        <f>IF(O281="sníž. přenesená",K281,0)</f>
        <v>0</v>
      </c>
      <c r="BI281" s="111">
        <f>IF(O281="nulová",K281,0)</f>
        <v>0</v>
      </c>
      <c r="BJ281" s="13" t="s">
        <v>88</v>
      </c>
      <c r="BK281" s="111">
        <f>ROUND(P281*H281,2)</f>
        <v>0</v>
      </c>
      <c r="BL281" s="13" t="s">
        <v>155</v>
      </c>
      <c r="BM281" s="229" t="s">
        <v>532</v>
      </c>
    </row>
    <row r="282" spans="1:65" s="2" customFormat="1" ht="29.25">
      <c r="A282" s="31"/>
      <c r="B282" s="32"/>
      <c r="C282" s="33"/>
      <c r="D282" s="230" t="s">
        <v>157</v>
      </c>
      <c r="E282" s="33"/>
      <c r="F282" s="231" t="s">
        <v>533</v>
      </c>
      <c r="G282" s="33"/>
      <c r="H282" s="33"/>
      <c r="I282" s="125"/>
      <c r="J282" s="125"/>
      <c r="K282" s="33"/>
      <c r="L282" s="33"/>
      <c r="M282" s="34"/>
      <c r="N282" s="232"/>
      <c r="O282" s="233"/>
      <c r="P282" s="67"/>
      <c r="Q282" s="67"/>
      <c r="R282" s="67"/>
      <c r="S282" s="67"/>
      <c r="T282" s="67"/>
      <c r="U282" s="67"/>
      <c r="V282" s="67"/>
      <c r="W282" s="67"/>
      <c r="X282" s="67"/>
      <c r="Y282" s="68"/>
      <c r="Z282" s="31"/>
      <c r="AA282" s="31"/>
      <c r="AB282" s="31"/>
      <c r="AC282" s="31"/>
      <c r="AD282" s="31"/>
      <c r="AE282" s="31"/>
      <c r="AT282" s="13" t="s">
        <v>157</v>
      </c>
      <c r="AU282" s="13" t="s">
        <v>88</v>
      </c>
    </row>
    <row r="283" spans="1:65" s="2" customFormat="1" ht="21.75" customHeight="1">
      <c r="A283" s="31"/>
      <c r="B283" s="32"/>
      <c r="C283" s="217" t="s">
        <v>534</v>
      </c>
      <c r="D283" s="217" t="s">
        <v>150</v>
      </c>
      <c r="E283" s="218" t="s">
        <v>535</v>
      </c>
      <c r="F283" s="219" t="s">
        <v>536</v>
      </c>
      <c r="G283" s="220" t="s">
        <v>153</v>
      </c>
      <c r="H283" s="221">
        <v>1</v>
      </c>
      <c r="I283" s="222"/>
      <c r="J283" s="222"/>
      <c r="K283" s="223">
        <f>ROUND(P283*H283,2)</f>
        <v>0</v>
      </c>
      <c r="L283" s="219" t="s">
        <v>154</v>
      </c>
      <c r="M283" s="34"/>
      <c r="N283" s="224" t="s">
        <v>1</v>
      </c>
      <c r="O283" s="225" t="s">
        <v>43</v>
      </c>
      <c r="P283" s="226">
        <f>I283+J283</f>
        <v>0</v>
      </c>
      <c r="Q283" s="226">
        <f>ROUND(I283*H283,2)</f>
        <v>0</v>
      </c>
      <c r="R283" s="226">
        <f>ROUND(J283*H283,2)</f>
        <v>0</v>
      </c>
      <c r="S283" s="67"/>
      <c r="T283" s="227">
        <f>S283*H283</f>
        <v>0</v>
      </c>
      <c r="U283" s="227">
        <v>0</v>
      </c>
      <c r="V283" s="227">
        <f>U283*H283</f>
        <v>0</v>
      </c>
      <c r="W283" s="227">
        <v>0</v>
      </c>
      <c r="X283" s="227">
        <f>W283*H283</f>
        <v>0</v>
      </c>
      <c r="Y283" s="228" t="s">
        <v>1</v>
      </c>
      <c r="Z283" s="31"/>
      <c r="AA283" s="31"/>
      <c r="AB283" s="31"/>
      <c r="AC283" s="31"/>
      <c r="AD283" s="31"/>
      <c r="AE283" s="31"/>
      <c r="AR283" s="229" t="s">
        <v>155</v>
      </c>
      <c r="AT283" s="229" t="s">
        <v>150</v>
      </c>
      <c r="AU283" s="229" t="s">
        <v>88</v>
      </c>
      <c r="AY283" s="13" t="s">
        <v>148</v>
      </c>
      <c r="BE283" s="111">
        <f>IF(O283="základní",K283,0)</f>
        <v>0</v>
      </c>
      <c r="BF283" s="111">
        <f>IF(O283="snížená",K283,0)</f>
        <v>0</v>
      </c>
      <c r="BG283" s="111">
        <f>IF(O283="zákl. přenesená",K283,0)</f>
        <v>0</v>
      </c>
      <c r="BH283" s="111">
        <f>IF(O283="sníž. přenesená",K283,0)</f>
        <v>0</v>
      </c>
      <c r="BI283" s="111">
        <f>IF(O283="nulová",K283,0)</f>
        <v>0</v>
      </c>
      <c r="BJ283" s="13" t="s">
        <v>88</v>
      </c>
      <c r="BK283" s="111">
        <f>ROUND(P283*H283,2)</f>
        <v>0</v>
      </c>
      <c r="BL283" s="13" t="s">
        <v>155</v>
      </c>
      <c r="BM283" s="229" t="s">
        <v>537</v>
      </c>
    </row>
    <row r="284" spans="1:65" s="2" customFormat="1" ht="29.25">
      <c r="A284" s="31"/>
      <c r="B284" s="32"/>
      <c r="C284" s="33"/>
      <c r="D284" s="230" t="s">
        <v>157</v>
      </c>
      <c r="E284" s="33"/>
      <c r="F284" s="231" t="s">
        <v>538</v>
      </c>
      <c r="G284" s="33"/>
      <c r="H284" s="33"/>
      <c r="I284" s="125"/>
      <c r="J284" s="125"/>
      <c r="K284" s="33"/>
      <c r="L284" s="33"/>
      <c r="M284" s="34"/>
      <c r="N284" s="232"/>
      <c r="O284" s="233"/>
      <c r="P284" s="67"/>
      <c r="Q284" s="67"/>
      <c r="R284" s="67"/>
      <c r="S284" s="67"/>
      <c r="T284" s="67"/>
      <c r="U284" s="67"/>
      <c r="V284" s="67"/>
      <c r="W284" s="67"/>
      <c r="X284" s="67"/>
      <c r="Y284" s="68"/>
      <c r="Z284" s="31"/>
      <c r="AA284" s="31"/>
      <c r="AB284" s="31"/>
      <c r="AC284" s="31"/>
      <c r="AD284" s="31"/>
      <c r="AE284" s="31"/>
      <c r="AT284" s="13" t="s">
        <v>157</v>
      </c>
      <c r="AU284" s="13" t="s">
        <v>88</v>
      </c>
    </row>
    <row r="285" spans="1:65" s="2" customFormat="1" ht="21.75" customHeight="1">
      <c r="A285" s="31"/>
      <c r="B285" s="32"/>
      <c r="C285" s="217" t="s">
        <v>539</v>
      </c>
      <c r="D285" s="217" t="s">
        <v>150</v>
      </c>
      <c r="E285" s="218" t="s">
        <v>540</v>
      </c>
      <c r="F285" s="219" t="s">
        <v>541</v>
      </c>
      <c r="G285" s="220" t="s">
        <v>153</v>
      </c>
      <c r="H285" s="221">
        <v>1</v>
      </c>
      <c r="I285" s="222"/>
      <c r="J285" s="222"/>
      <c r="K285" s="223">
        <f>ROUND(P285*H285,2)</f>
        <v>0</v>
      </c>
      <c r="L285" s="219" t="s">
        <v>154</v>
      </c>
      <c r="M285" s="34"/>
      <c r="N285" s="224" t="s">
        <v>1</v>
      </c>
      <c r="O285" s="225" t="s">
        <v>43</v>
      </c>
      <c r="P285" s="226">
        <f>I285+J285</f>
        <v>0</v>
      </c>
      <c r="Q285" s="226">
        <f>ROUND(I285*H285,2)</f>
        <v>0</v>
      </c>
      <c r="R285" s="226">
        <f>ROUND(J285*H285,2)</f>
        <v>0</v>
      </c>
      <c r="S285" s="67"/>
      <c r="T285" s="227">
        <f>S285*H285</f>
        <v>0</v>
      </c>
      <c r="U285" s="227">
        <v>0</v>
      </c>
      <c r="V285" s="227">
        <f>U285*H285</f>
        <v>0</v>
      </c>
      <c r="W285" s="227">
        <v>0</v>
      </c>
      <c r="X285" s="227">
        <f>W285*H285</f>
        <v>0</v>
      </c>
      <c r="Y285" s="228" t="s">
        <v>1</v>
      </c>
      <c r="Z285" s="31"/>
      <c r="AA285" s="31"/>
      <c r="AB285" s="31"/>
      <c r="AC285" s="31"/>
      <c r="AD285" s="31"/>
      <c r="AE285" s="31"/>
      <c r="AR285" s="229" t="s">
        <v>155</v>
      </c>
      <c r="AT285" s="229" t="s">
        <v>150</v>
      </c>
      <c r="AU285" s="229" t="s">
        <v>88</v>
      </c>
      <c r="AY285" s="13" t="s">
        <v>148</v>
      </c>
      <c r="BE285" s="111">
        <f>IF(O285="základní",K285,0)</f>
        <v>0</v>
      </c>
      <c r="BF285" s="111">
        <f>IF(O285="snížená",K285,0)</f>
        <v>0</v>
      </c>
      <c r="BG285" s="111">
        <f>IF(O285="zákl. přenesená",K285,0)</f>
        <v>0</v>
      </c>
      <c r="BH285" s="111">
        <f>IF(O285="sníž. přenesená",K285,0)</f>
        <v>0</v>
      </c>
      <c r="BI285" s="111">
        <f>IF(O285="nulová",K285,0)</f>
        <v>0</v>
      </c>
      <c r="BJ285" s="13" t="s">
        <v>88</v>
      </c>
      <c r="BK285" s="111">
        <f>ROUND(P285*H285,2)</f>
        <v>0</v>
      </c>
      <c r="BL285" s="13" t="s">
        <v>155</v>
      </c>
      <c r="BM285" s="229" t="s">
        <v>542</v>
      </c>
    </row>
    <row r="286" spans="1:65" s="2" customFormat="1" ht="29.25">
      <c r="A286" s="31"/>
      <c r="B286" s="32"/>
      <c r="C286" s="33"/>
      <c r="D286" s="230" t="s">
        <v>157</v>
      </c>
      <c r="E286" s="33"/>
      <c r="F286" s="231" t="s">
        <v>543</v>
      </c>
      <c r="G286" s="33"/>
      <c r="H286" s="33"/>
      <c r="I286" s="125"/>
      <c r="J286" s="125"/>
      <c r="K286" s="33"/>
      <c r="L286" s="33"/>
      <c r="M286" s="34"/>
      <c r="N286" s="232"/>
      <c r="O286" s="233"/>
      <c r="P286" s="67"/>
      <c r="Q286" s="67"/>
      <c r="R286" s="67"/>
      <c r="S286" s="67"/>
      <c r="T286" s="67"/>
      <c r="U286" s="67"/>
      <c r="V286" s="67"/>
      <c r="W286" s="67"/>
      <c r="X286" s="67"/>
      <c r="Y286" s="68"/>
      <c r="Z286" s="31"/>
      <c r="AA286" s="31"/>
      <c r="AB286" s="31"/>
      <c r="AC286" s="31"/>
      <c r="AD286" s="31"/>
      <c r="AE286" s="31"/>
      <c r="AT286" s="13" t="s">
        <v>157</v>
      </c>
      <c r="AU286" s="13" t="s">
        <v>88</v>
      </c>
    </row>
    <row r="287" spans="1:65" s="2" customFormat="1" ht="21.75" customHeight="1">
      <c r="A287" s="31"/>
      <c r="B287" s="32"/>
      <c r="C287" s="217" t="s">
        <v>544</v>
      </c>
      <c r="D287" s="217" t="s">
        <v>150</v>
      </c>
      <c r="E287" s="218" t="s">
        <v>545</v>
      </c>
      <c r="F287" s="219" t="s">
        <v>546</v>
      </c>
      <c r="G287" s="220" t="s">
        <v>153</v>
      </c>
      <c r="H287" s="221">
        <v>1</v>
      </c>
      <c r="I287" s="222"/>
      <c r="J287" s="222"/>
      <c r="K287" s="223">
        <f>ROUND(P287*H287,2)</f>
        <v>0</v>
      </c>
      <c r="L287" s="219" t="s">
        <v>154</v>
      </c>
      <c r="M287" s="34"/>
      <c r="N287" s="224" t="s">
        <v>1</v>
      </c>
      <c r="O287" s="225" t="s">
        <v>43</v>
      </c>
      <c r="P287" s="226">
        <f>I287+J287</f>
        <v>0</v>
      </c>
      <c r="Q287" s="226">
        <f>ROUND(I287*H287,2)</f>
        <v>0</v>
      </c>
      <c r="R287" s="226">
        <f>ROUND(J287*H287,2)</f>
        <v>0</v>
      </c>
      <c r="S287" s="67"/>
      <c r="T287" s="227">
        <f>S287*H287</f>
        <v>0</v>
      </c>
      <c r="U287" s="227">
        <v>0</v>
      </c>
      <c r="V287" s="227">
        <f>U287*H287</f>
        <v>0</v>
      </c>
      <c r="W287" s="227">
        <v>0</v>
      </c>
      <c r="X287" s="227">
        <f>W287*H287</f>
        <v>0</v>
      </c>
      <c r="Y287" s="228" t="s">
        <v>1</v>
      </c>
      <c r="Z287" s="31"/>
      <c r="AA287" s="31"/>
      <c r="AB287" s="31"/>
      <c r="AC287" s="31"/>
      <c r="AD287" s="31"/>
      <c r="AE287" s="31"/>
      <c r="AR287" s="229" t="s">
        <v>155</v>
      </c>
      <c r="AT287" s="229" t="s">
        <v>150</v>
      </c>
      <c r="AU287" s="229" t="s">
        <v>88</v>
      </c>
      <c r="AY287" s="13" t="s">
        <v>148</v>
      </c>
      <c r="BE287" s="111">
        <f>IF(O287="základní",K287,0)</f>
        <v>0</v>
      </c>
      <c r="BF287" s="111">
        <f>IF(O287="snížená",K287,0)</f>
        <v>0</v>
      </c>
      <c r="BG287" s="111">
        <f>IF(O287="zákl. přenesená",K287,0)</f>
        <v>0</v>
      </c>
      <c r="BH287" s="111">
        <f>IF(O287="sníž. přenesená",K287,0)</f>
        <v>0</v>
      </c>
      <c r="BI287" s="111">
        <f>IF(O287="nulová",K287,0)</f>
        <v>0</v>
      </c>
      <c r="BJ287" s="13" t="s">
        <v>88</v>
      </c>
      <c r="BK287" s="111">
        <f>ROUND(P287*H287,2)</f>
        <v>0</v>
      </c>
      <c r="BL287" s="13" t="s">
        <v>155</v>
      </c>
      <c r="BM287" s="229" t="s">
        <v>547</v>
      </c>
    </row>
    <row r="288" spans="1:65" s="2" customFormat="1" ht="29.25">
      <c r="A288" s="31"/>
      <c r="B288" s="32"/>
      <c r="C288" s="33"/>
      <c r="D288" s="230" t="s">
        <v>157</v>
      </c>
      <c r="E288" s="33"/>
      <c r="F288" s="231" t="s">
        <v>548</v>
      </c>
      <c r="G288" s="33"/>
      <c r="H288" s="33"/>
      <c r="I288" s="125"/>
      <c r="J288" s="125"/>
      <c r="K288" s="33"/>
      <c r="L288" s="33"/>
      <c r="M288" s="34"/>
      <c r="N288" s="232"/>
      <c r="O288" s="233"/>
      <c r="P288" s="67"/>
      <c r="Q288" s="67"/>
      <c r="R288" s="67"/>
      <c r="S288" s="67"/>
      <c r="T288" s="67"/>
      <c r="U288" s="67"/>
      <c r="V288" s="67"/>
      <c r="W288" s="67"/>
      <c r="X288" s="67"/>
      <c r="Y288" s="68"/>
      <c r="Z288" s="31"/>
      <c r="AA288" s="31"/>
      <c r="AB288" s="31"/>
      <c r="AC288" s="31"/>
      <c r="AD288" s="31"/>
      <c r="AE288" s="31"/>
      <c r="AT288" s="13" t="s">
        <v>157</v>
      </c>
      <c r="AU288" s="13" t="s">
        <v>88</v>
      </c>
    </row>
    <row r="289" spans="1:65" s="2" customFormat="1" ht="21.75" customHeight="1">
      <c r="A289" s="31"/>
      <c r="B289" s="32"/>
      <c r="C289" s="217" t="s">
        <v>549</v>
      </c>
      <c r="D289" s="217" t="s">
        <v>150</v>
      </c>
      <c r="E289" s="218" t="s">
        <v>550</v>
      </c>
      <c r="F289" s="219" t="s">
        <v>551</v>
      </c>
      <c r="G289" s="220" t="s">
        <v>153</v>
      </c>
      <c r="H289" s="221">
        <v>40</v>
      </c>
      <c r="I289" s="222"/>
      <c r="J289" s="222"/>
      <c r="K289" s="223">
        <f>ROUND(P289*H289,2)</f>
        <v>0</v>
      </c>
      <c r="L289" s="219" t="s">
        <v>154</v>
      </c>
      <c r="M289" s="34"/>
      <c r="N289" s="224" t="s">
        <v>1</v>
      </c>
      <c r="O289" s="225" t="s">
        <v>43</v>
      </c>
      <c r="P289" s="226">
        <f>I289+J289</f>
        <v>0</v>
      </c>
      <c r="Q289" s="226">
        <f>ROUND(I289*H289,2)</f>
        <v>0</v>
      </c>
      <c r="R289" s="226">
        <f>ROUND(J289*H289,2)</f>
        <v>0</v>
      </c>
      <c r="S289" s="67"/>
      <c r="T289" s="227">
        <f>S289*H289</f>
        <v>0</v>
      </c>
      <c r="U289" s="227">
        <v>0</v>
      </c>
      <c r="V289" s="227">
        <f>U289*H289</f>
        <v>0</v>
      </c>
      <c r="W289" s="227">
        <v>0</v>
      </c>
      <c r="X289" s="227">
        <f>W289*H289</f>
        <v>0</v>
      </c>
      <c r="Y289" s="228" t="s">
        <v>1</v>
      </c>
      <c r="Z289" s="31"/>
      <c r="AA289" s="31"/>
      <c r="AB289" s="31"/>
      <c r="AC289" s="31"/>
      <c r="AD289" s="31"/>
      <c r="AE289" s="31"/>
      <c r="AR289" s="229" t="s">
        <v>155</v>
      </c>
      <c r="AT289" s="229" t="s">
        <v>150</v>
      </c>
      <c r="AU289" s="229" t="s">
        <v>88</v>
      </c>
      <c r="AY289" s="13" t="s">
        <v>148</v>
      </c>
      <c r="BE289" s="111">
        <f>IF(O289="základní",K289,0)</f>
        <v>0</v>
      </c>
      <c r="BF289" s="111">
        <f>IF(O289="snížená",K289,0)</f>
        <v>0</v>
      </c>
      <c r="BG289" s="111">
        <f>IF(O289="zákl. přenesená",K289,0)</f>
        <v>0</v>
      </c>
      <c r="BH289" s="111">
        <f>IF(O289="sníž. přenesená",K289,0)</f>
        <v>0</v>
      </c>
      <c r="BI289" s="111">
        <f>IF(O289="nulová",K289,0)</f>
        <v>0</v>
      </c>
      <c r="BJ289" s="13" t="s">
        <v>88</v>
      </c>
      <c r="BK289" s="111">
        <f>ROUND(P289*H289,2)</f>
        <v>0</v>
      </c>
      <c r="BL289" s="13" t="s">
        <v>155</v>
      </c>
      <c r="BM289" s="229" t="s">
        <v>552</v>
      </c>
    </row>
    <row r="290" spans="1:65" s="2" customFormat="1" ht="29.25">
      <c r="A290" s="31"/>
      <c r="B290" s="32"/>
      <c r="C290" s="33"/>
      <c r="D290" s="230" t="s">
        <v>157</v>
      </c>
      <c r="E290" s="33"/>
      <c r="F290" s="231" t="s">
        <v>553</v>
      </c>
      <c r="G290" s="33"/>
      <c r="H290" s="33"/>
      <c r="I290" s="125"/>
      <c r="J290" s="125"/>
      <c r="K290" s="33"/>
      <c r="L290" s="33"/>
      <c r="M290" s="34"/>
      <c r="N290" s="232"/>
      <c r="O290" s="233"/>
      <c r="P290" s="67"/>
      <c r="Q290" s="67"/>
      <c r="R290" s="67"/>
      <c r="S290" s="67"/>
      <c r="T290" s="67"/>
      <c r="U290" s="67"/>
      <c r="V290" s="67"/>
      <c r="W290" s="67"/>
      <c r="X290" s="67"/>
      <c r="Y290" s="68"/>
      <c r="Z290" s="31"/>
      <c r="AA290" s="31"/>
      <c r="AB290" s="31"/>
      <c r="AC290" s="31"/>
      <c r="AD290" s="31"/>
      <c r="AE290" s="31"/>
      <c r="AT290" s="13" t="s">
        <v>157</v>
      </c>
      <c r="AU290" s="13" t="s">
        <v>88</v>
      </c>
    </row>
    <row r="291" spans="1:65" s="2" customFormat="1" ht="21.75" customHeight="1">
      <c r="A291" s="31"/>
      <c r="B291" s="32"/>
      <c r="C291" s="217" t="s">
        <v>554</v>
      </c>
      <c r="D291" s="217" t="s">
        <v>150</v>
      </c>
      <c r="E291" s="218" t="s">
        <v>555</v>
      </c>
      <c r="F291" s="219" t="s">
        <v>556</v>
      </c>
      <c r="G291" s="220" t="s">
        <v>153</v>
      </c>
      <c r="H291" s="221">
        <v>1</v>
      </c>
      <c r="I291" s="222"/>
      <c r="J291" s="222"/>
      <c r="K291" s="223">
        <f>ROUND(P291*H291,2)</f>
        <v>0</v>
      </c>
      <c r="L291" s="219" t="s">
        <v>154</v>
      </c>
      <c r="M291" s="34"/>
      <c r="N291" s="224" t="s">
        <v>1</v>
      </c>
      <c r="O291" s="225" t="s">
        <v>43</v>
      </c>
      <c r="P291" s="226">
        <f>I291+J291</f>
        <v>0</v>
      </c>
      <c r="Q291" s="226">
        <f>ROUND(I291*H291,2)</f>
        <v>0</v>
      </c>
      <c r="R291" s="226">
        <f>ROUND(J291*H291,2)</f>
        <v>0</v>
      </c>
      <c r="S291" s="67"/>
      <c r="T291" s="227">
        <f>S291*H291</f>
        <v>0</v>
      </c>
      <c r="U291" s="227">
        <v>0</v>
      </c>
      <c r="V291" s="227">
        <f>U291*H291</f>
        <v>0</v>
      </c>
      <c r="W291" s="227">
        <v>0</v>
      </c>
      <c r="X291" s="227">
        <f>W291*H291</f>
        <v>0</v>
      </c>
      <c r="Y291" s="228" t="s">
        <v>1</v>
      </c>
      <c r="Z291" s="31"/>
      <c r="AA291" s="31"/>
      <c r="AB291" s="31"/>
      <c r="AC291" s="31"/>
      <c r="AD291" s="31"/>
      <c r="AE291" s="31"/>
      <c r="AR291" s="229" t="s">
        <v>155</v>
      </c>
      <c r="AT291" s="229" t="s">
        <v>150</v>
      </c>
      <c r="AU291" s="229" t="s">
        <v>88</v>
      </c>
      <c r="AY291" s="13" t="s">
        <v>148</v>
      </c>
      <c r="BE291" s="111">
        <f>IF(O291="základní",K291,0)</f>
        <v>0</v>
      </c>
      <c r="BF291" s="111">
        <f>IF(O291="snížená",K291,0)</f>
        <v>0</v>
      </c>
      <c r="BG291" s="111">
        <f>IF(O291="zákl. přenesená",K291,0)</f>
        <v>0</v>
      </c>
      <c r="BH291" s="111">
        <f>IF(O291="sníž. přenesená",K291,0)</f>
        <v>0</v>
      </c>
      <c r="BI291" s="111">
        <f>IF(O291="nulová",K291,0)</f>
        <v>0</v>
      </c>
      <c r="BJ291" s="13" t="s">
        <v>88</v>
      </c>
      <c r="BK291" s="111">
        <f>ROUND(P291*H291,2)</f>
        <v>0</v>
      </c>
      <c r="BL291" s="13" t="s">
        <v>155</v>
      </c>
      <c r="BM291" s="229" t="s">
        <v>557</v>
      </c>
    </row>
    <row r="292" spans="1:65" s="2" customFormat="1" ht="29.25">
      <c r="A292" s="31"/>
      <c r="B292" s="32"/>
      <c r="C292" s="33"/>
      <c r="D292" s="230" t="s">
        <v>157</v>
      </c>
      <c r="E292" s="33"/>
      <c r="F292" s="231" t="s">
        <v>558</v>
      </c>
      <c r="G292" s="33"/>
      <c r="H292" s="33"/>
      <c r="I292" s="125"/>
      <c r="J292" s="125"/>
      <c r="K292" s="33"/>
      <c r="L292" s="33"/>
      <c r="M292" s="34"/>
      <c r="N292" s="232"/>
      <c r="O292" s="233"/>
      <c r="P292" s="67"/>
      <c r="Q292" s="67"/>
      <c r="R292" s="67"/>
      <c r="S292" s="67"/>
      <c r="T292" s="67"/>
      <c r="U292" s="67"/>
      <c r="V292" s="67"/>
      <c r="W292" s="67"/>
      <c r="X292" s="67"/>
      <c r="Y292" s="68"/>
      <c r="Z292" s="31"/>
      <c r="AA292" s="31"/>
      <c r="AB292" s="31"/>
      <c r="AC292" s="31"/>
      <c r="AD292" s="31"/>
      <c r="AE292" s="31"/>
      <c r="AT292" s="13" t="s">
        <v>157</v>
      </c>
      <c r="AU292" s="13" t="s">
        <v>88</v>
      </c>
    </row>
    <row r="293" spans="1:65" s="2" customFormat="1" ht="21.75" customHeight="1">
      <c r="A293" s="31"/>
      <c r="B293" s="32"/>
      <c r="C293" s="217" t="s">
        <v>559</v>
      </c>
      <c r="D293" s="217" t="s">
        <v>150</v>
      </c>
      <c r="E293" s="218" t="s">
        <v>560</v>
      </c>
      <c r="F293" s="219" t="s">
        <v>561</v>
      </c>
      <c r="G293" s="220" t="s">
        <v>153</v>
      </c>
      <c r="H293" s="221">
        <v>5</v>
      </c>
      <c r="I293" s="222"/>
      <c r="J293" s="222"/>
      <c r="K293" s="223">
        <f>ROUND(P293*H293,2)</f>
        <v>0</v>
      </c>
      <c r="L293" s="219" t="s">
        <v>154</v>
      </c>
      <c r="M293" s="34"/>
      <c r="N293" s="224" t="s">
        <v>1</v>
      </c>
      <c r="O293" s="225" t="s">
        <v>43</v>
      </c>
      <c r="P293" s="226">
        <f>I293+J293</f>
        <v>0</v>
      </c>
      <c r="Q293" s="226">
        <f>ROUND(I293*H293,2)</f>
        <v>0</v>
      </c>
      <c r="R293" s="226">
        <f>ROUND(J293*H293,2)</f>
        <v>0</v>
      </c>
      <c r="S293" s="67"/>
      <c r="T293" s="227">
        <f>S293*H293</f>
        <v>0</v>
      </c>
      <c r="U293" s="227">
        <v>0</v>
      </c>
      <c r="V293" s="227">
        <f>U293*H293</f>
        <v>0</v>
      </c>
      <c r="W293" s="227">
        <v>0</v>
      </c>
      <c r="X293" s="227">
        <f>W293*H293</f>
        <v>0</v>
      </c>
      <c r="Y293" s="228" t="s">
        <v>1</v>
      </c>
      <c r="Z293" s="31"/>
      <c r="AA293" s="31"/>
      <c r="AB293" s="31"/>
      <c r="AC293" s="31"/>
      <c r="AD293" s="31"/>
      <c r="AE293" s="31"/>
      <c r="AR293" s="229" t="s">
        <v>155</v>
      </c>
      <c r="AT293" s="229" t="s">
        <v>150</v>
      </c>
      <c r="AU293" s="229" t="s">
        <v>88</v>
      </c>
      <c r="AY293" s="13" t="s">
        <v>148</v>
      </c>
      <c r="BE293" s="111">
        <f>IF(O293="základní",K293,0)</f>
        <v>0</v>
      </c>
      <c r="BF293" s="111">
        <f>IF(O293="snížená",K293,0)</f>
        <v>0</v>
      </c>
      <c r="BG293" s="111">
        <f>IF(O293="zákl. přenesená",K293,0)</f>
        <v>0</v>
      </c>
      <c r="BH293" s="111">
        <f>IF(O293="sníž. přenesená",K293,0)</f>
        <v>0</v>
      </c>
      <c r="BI293" s="111">
        <f>IF(O293="nulová",K293,0)</f>
        <v>0</v>
      </c>
      <c r="BJ293" s="13" t="s">
        <v>88</v>
      </c>
      <c r="BK293" s="111">
        <f>ROUND(P293*H293,2)</f>
        <v>0</v>
      </c>
      <c r="BL293" s="13" t="s">
        <v>155</v>
      </c>
      <c r="BM293" s="229" t="s">
        <v>562</v>
      </c>
    </row>
    <row r="294" spans="1:65" s="2" customFormat="1" ht="29.25">
      <c r="A294" s="31"/>
      <c r="B294" s="32"/>
      <c r="C294" s="33"/>
      <c r="D294" s="230" t="s">
        <v>157</v>
      </c>
      <c r="E294" s="33"/>
      <c r="F294" s="231" t="s">
        <v>563</v>
      </c>
      <c r="G294" s="33"/>
      <c r="H294" s="33"/>
      <c r="I294" s="125"/>
      <c r="J294" s="125"/>
      <c r="K294" s="33"/>
      <c r="L294" s="33"/>
      <c r="M294" s="34"/>
      <c r="N294" s="232"/>
      <c r="O294" s="233"/>
      <c r="P294" s="67"/>
      <c r="Q294" s="67"/>
      <c r="R294" s="67"/>
      <c r="S294" s="67"/>
      <c r="T294" s="67"/>
      <c r="U294" s="67"/>
      <c r="V294" s="67"/>
      <c r="W294" s="67"/>
      <c r="X294" s="67"/>
      <c r="Y294" s="68"/>
      <c r="Z294" s="31"/>
      <c r="AA294" s="31"/>
      <c r="AB294" s="31"/>
      <c r="AC294" s="31"/>
      <c r="AD294" s="31"/>
      <c r="AE294" s="31"/>
      <c r="AT294" s="13" t="s">
        <v>157</v>
      </c>
      <c r="AU294" s="13" t="s">
        <v>88</v>
      </c>
    </row>
    <row r="295" spans="1:65" s="2" customFormat="1" ht="21.75" customHeight="1">
      <c r="A295" s="31"/>
      <c r="B295" s="32"/>
      <c r="C295" s="217" t="s">
        <v>564</v>
      </c>
      <c r="D295" s="217" t="s">
        <v>150</v>
      </c>
      <c r="E295" s="218" t="s">
        <v>565</v>
      </c>
      <c r="F295" s="219" t="s">
        <v>566</v>
      </c>
      <c r="G295" s="220" t="s">
        <v>153</v>
      </c>
      <c r="H295" s="221">
        <v>496</v>
      </c>
      <c r="I295" s="222"/>
      <c r="J295" s="222"/>
      <c r="K295" s="223">
        <f>ROUND(P295*H295,2)</f>
        <v>0</v>
      </c>
      <c r="L295" s="219" t="s">
        <v>154</v>
      </c>
      <c r="M295" s="34"/>
      <c r="N295" s="224" t="s">
        <v>1</v>
      </c>
      <c r="O295" s="225" t="s">
        <v>43</v>
      </c>
      <c r="P295" s="226">
        <f>I295+J295</f>
        <v>0</v>
      </c>
      <c r="Q295" s="226">
        <f>ROUND(I295*H295,2)</f>
        <v>0</v>
      </c>
      <c r="R295" s="226">
        <f>ROUND(J295*H295,2)</f>
        <v>0</v>
      </c>
      <c r="S295" s="67"/>
      <c r="T295" s="227">
        <f>S295*H295</f>
        <v>0</v>
      </c>
      <c r="U295" s="227">
        <v>0</v>
      </c>
      <c r="V295" s="227">
        <f>U295*H295</f>
        <v>0</v>
      </c>
      <c r="W295" s="227">
        <v>0</v>
      </c>
      <c r="X295" s="227">
        <f>W295*H295</f>
        <v>0</v>
      </c>
      <c r="Y295" s="228" t="s">
        <v>1</v>
      </c>
      <c r="Z295" s="31"/>
      <c r="AA295" s="31"/>
      <c r="AB295" s="31"/>
      <c r="AC295" s="31"/>
      <c r="AD295" s="31"/>
      <c r="AE295" s="31"/>
      <c r="AR295" s="229" t="s">
        <v>155</v>
      </c>
      <c r="AT295" s="229" t="s">
        <v>150</v>
      </c>
      <c r="AU295" s="229" t="s">
        <v>88</v>
      </c>
      <c r="AY295" s="13" t="s">
        <v>148</v>
      </c>
      <c r="BE295" s="111">
        <f>IF(O295="základní",K295,0)</f>
        <v>0</v>
      </c>
      <c r="BF295" s="111">
        <f>IF(O295="snížená",K295,0)</f>
        <v>0</v>
      </c>
      <c r="BG295" s="111">
        <f>IF(O295="zákl. přenesená",K295,0)</f>
        <v>0</v>
      </c>
      <c r="BH295" s="111">
        <f>IF(O295="sníž. přenesená",K295,0)</f>
        <v>0</v>
      </c>
      <c r="BI295" s="111">
        <f>IF(O295="nulová",K295,0)</f>
        <v>0</v>
      </c>
      <c r="BJ295" s="13" t="s">
        <v>88</v>
      </c>
      <c r="BK295" s="111">
        <f>ROUND(P295*H295,2)</f>
        <v>0</v>
      </c>
      <c r="BL295" s="13" t="s">
        <v>155</v>
      </c>
      <c r="BM295" s="229" t="s">
        <v>567</v>
      </c>
    </row>
    <row r="296" spans="1:65" s="2" customFormat="1" ht="29.25">
      <c r="A296" s="31"/>
      <c r="B296" s="32"/>
      <c r="C296" s="33"/>
      <c r="D296" s="230" t="s">
        <v>157</v>
      </c>
      <c r="E296" s="33"/>
      <c r="F296" s="231" t="s">
        <v>568</v>
      </c>
      <c r="G296" s="33"/>
      <c r="H296" s="33"/>
      <c r="I296" s="125"/>
      <c r="J296" s="125"/>
      <c r="K296" s="33"/>
      <c r="L296" s="33"/>
      <c r="M296" s="34"/>
      <c r="N296" s="232"/>
      <c r="O296" s="233"/>
      <c r="P296" s="67"/>
      <c r="Q296" s="67"/>
      <c r="R296" s="67"/>
      <c r="S296" s="67"/>
      <c r="T296" s="67"/>
      <c r="U296" s="67"/>
      <c r="V296" s="67"/>
      <c r="W296" s="67"/>
      <c r="X296" s="67"/>
      <c r="Y296" s="68"/>
      <c r="Z296" s="31"/>
      <c r="AA296" s="31"/>
      <c r="AB296" s="31"/>
      <c r="AC296" s="31"/>
      <c r="AD296" s="31"/>
      <c r="AE296" s="31"/>
      <c r="AT296" s="13" t="s">
        <v>157</v>
      </c>
      <c r="AU296" s="13" t="s">
        <v>88</v>
      </c>
    </row>
    <row r="297" spans="1:65" s="2" customFormat="1" ht="21.75" customHeight="1">
      <c r="A297" s="31"/>
      <c r="B297" s="32"/>
      <c r="C297" s="217" t="s">
        <v>569</v>
      </c>
      <c r="D297" s="217" t="s">
        <v>150</v>
      </c>
      <c r="E297" s="218" t="s">
        <v>570</v>
      </c>
      <c r="F297" s="219" t="s">
        <v>571</v>
      </c>
      <c r="G297" s="220" t="s">
        <v>153</v>
      </c>
      <c r="H297" s="221">
        <v>8</v>
      </c>
      <c r="I297" s="222"/>
      <c r="J297" s="222"/>
      <c r="K297" s="223">
        <f>ROUND(P297*H297,2)</f>
        <v>0</v>
      </c>
      <c r="L297" s="219" t="s">
        <v>154</v>
      </c>
      <c r="M297" s="34"/>
      <c r="N297" s="224" t="s">
        <v>1</v>
      </c>
      <c r="O297" s="225" t="s">
        <v>43</v>
      </c>
      <c r="P297" s="226">
        <f>I297+J297</f>
        <v>0</v>
      </c>
      <c r="Q297" s="226">
        <f>ROUND(I297*H297,2)</f>
        <v>0</v>
      </c>
      <c r="R297" s="226">
        <f>ROUND(J297*H297,2)</f>
        <v>0</v>
      </c>
      <c r="S297" s="67"/>
      <c r="T297" s="227">
        <f>S297*H297</f>
        <v>0</v>
      </c>
      <c r="U297" s="227">
        <v>0</v>
      </c>
      <c r="V297" s="227">
        <f>U297*H297</f>
        <v>0</v>
      </c>
      <c r="W297" s="227">
        <v>0</v>
      </c>
      <c r="X297" s="227">
        <f>W297*H297</f>
        <v>0</v>
      </c>
      <c r="Y297" s="228" t="s">
        <v>1</v>
      </c>
      <c r="Z297" s="31"/>
      <c r="AA297" s="31"/>
      <c r="AB297" s="31"/>
      <c r="AC297" s="31"/>
      <c r="AD297" s="31"/>
      <c r="AE297" s="31"/>
      <c r="AR297" s="229" t="s">
        <v>155</v>
      </c>
      <c r="AT297" s="229" t="s">
        <v>150</v>
      </c>
      <c r="AU297" s="229" t="s">
        <v>88</v>
      </c>
      <c r="AY297" s="13" t="s">
        <v>148</v>
      </c>
      <c r="BE297" s="111">
        <f>IF(O297="základní",K297,0)</f>
        <v>0</v>
      </c>
      <c r="BF297" s="111">
        <f>IF(O297="snížená",K297,0)</f>
        <v>0</v>
      </c>
      <c r="BG297" s="111">
        <f>IF(O297="zákl. přenesená",K297,0)</f>
        <v>0</v>
      </c>
      <c r="BH297" s="111">
        <f>IF(O297="sníž. přenesená",K297,0)</f>
        <v>0</v>
      </c>
      <c r="BI297" s="111">
        <f>IF(O297="nulová",K297,0)</f>
        <v>0</v>
      </c>
      <c r="BJ297" s="13" t="s">
        <v>88</v>
      </c>
      <c r="BK297" s="111">
        <f>ROUND(P297*H297,2)</f>
        <v>0</v>
      </c>
      <c r="BL297" s="13" t="s">
        <v>155</v>
      </c>
      <c r="BM297" s="229" t="s">
        <v>572</v>
      </c>
    </row>
    <row r="298" spans="1:65" s="2" customFormat="1" ht="29.25">
      <c r="A298" s="31"/>
      <c r="B298" s="32"/>
      <c r="C298" s="33"/>
      <c r="D298" s="230" t="s">
        <v>157</v>
      </c>
      <c r="E298" s="33"/>
      <c r="F298" s="231" t="s">
        <v>573</v>
      </c>
      <c r="G298" s="33"/>
      <c r="H298" s="33"/>
      <c r="I298" s="125"/>
      <c r="J298" s="125"/>
      <c r="K298" s="33"/>
      <c r="L298" s="33"/>
      <c r="M298" s="34"/>
      <c r="N298" s="232"/>
      <c r="O298" s="233"/>
      <c r="P298" s="67"/>
      <c r="Q298" s="67"/>
      <c r="R298" s="67"/>
      <c r="S298" s="67"/>
      <c r="T298" s="67"/>
      <c r="U298" s="67"/>
      <c r="V298" s="67"/>
      <c r="W298" s="67"/>
      <c r="X298" s="67"/>
      <c r="Y298" s="68"/>
      <c r="Z298" s="31"/>
      <c r="AA298" s="31"/>
      <c r="AB298" s="31"/>
      <c r="AC298" s="31"/>
      <c r="AD298" s="31"/>
      <c r="AE298" s="31"/>
      <c r="AT298" s="13" t="s">
        <v>157</v>
      </c>
      <c r="AU298" s="13" t="s">
        <v>88</v>
      </c>
    </row>
    <row r="299" spans="1:65" s="2" customFormat="1" ht="21.75" customHeight="1">
      <c r="A299" s="31"/>
      <c r="B299" s="32"/>
      <c r="C299" s="217" t="s">
        <v>574</v>
      </c>
      <c r="D299" s="217" t="s">
        <v>150</v>
      </c>
      <c r="E299" s="218" t="s">
        <v>575</v>
      </c>
      <c r="F299" s="219" t="s">
        <v>576</v>
      </c>
      <c r="G299" s="220" t="s">
        <v>153</v>
      </c>
      <c r="H299" s="221">
        <v>250</v>
      </c>
      <c r="I299" s="222"/>
      <c r="J299" s="222"/>
      <c r="K299" s="223">
        <f>ROUND(P299*H299,2)</f>
        <v>0</v>
      </c>
      <c r="L299" s="219" t="s">
        <v>154</v>
      </c>
      <c r="M299" s="34"/>
      <c r="N299" s="224" t="s">
        <v>1</v>
      </c>
      <c r="O299" s="225" t="s">
        <v>43</v>
      </c>
      <c r="P299" s="226">
        <f>I299+J299</f>
        <v>0</v>
      </c>
      <c r="Q299" s="226">
        <f>ROUND(I299*H299,2)</f>
        <v>0</v>
      </c>
      <c r="R299" s="226">
        <f>ROUND(J299*H299,2)</f>
        <v>0</v>
      </c>
      <c r="S299" s="67"/>
      <c r="T299" s="227">
        <f>S299*H299</f>
        <v>0</v>
      </c>
      <c r="U299" s="227">
        <v>0</v>
      </c>
      <c r="V299" s="227">
        <f>U299*H299</f>
        <v>0</v>
      </c>
      <c r="W299" s="227">
        <v>0</v>
      </c>
      <c r="X299" s="227">
        <f>W299*H299</f>
        <v>0</v>
      </c>
      <c r="Y299" s="228" t="s">
        <v>1</v>
      </c>
      <c r="Z299" s="31"/>
      <c r="AA299" s="31"/>
      <c r="AB299" s="31"/>
      <c r="AC299" s="31"/>
      <c r="AD299" s="31"/>
      <c r="AE299" s="31"/>
      <c r="AR299" s="229" t="s">
        <v>155</v>
      </c>
      <c r="AT299" s="229" t="s">
        <v>150</v>
      </c>
      <c r="AU299" s="229" t="s">
        <v>88</v>
      </c>
      <c r="AY299" s="13" t="s">
        <v>148</v>
      </c>
      <c r="BE299" s="111">
        <f>IF(O299="základní",K299,0)</f>
        <v>0</v>
      </c>
      <c r="BF299" s="111">
        <f>IF(O299="snížená",K299,0)</f>
        <v>0</v>
      </c>
      <c r="BG299" s="111">
        <f>IF(O299="zákl. přenesená",K299,0)</f>
        <v>0</v>
      </c>
      <c r="BH299" s="111">
        <f>IF(O299="sníž. přenesená",K299,0)</f>
        <v>0</v>
      </c>
      <c r="BI299" s="111">
        <f>IF(O299="nulová",K299,0)</f>
        <v>0</v>
      </c>
      <c r="BJ299" s="13" t="s">
        <v>88</v>
      </c>
      <c r="BK299" s="111">
        <f>ROUND(P299*H299,2)</f>
        <v>0</v>
      </c>
      <c r="BL299" s="13" t="s">
        <v>155</v>
      </c>
      <c r="BM299" s="229" t="s">
        <v>577</v>
      </c>
    </row>
    <row r="300" spans="1:65" s="2" customFormat="1" ht="29.25">
      <c r="A300" s="31"/>
      <c r="B300" s="32"/>
      <c r="C300" s="33"/>
      <c r="D300" s="230" t="s">
        <v>157</v>
      </c>
      <c r="E300" s="33"/>
      <c r="F300" s="231" t="s">
        <v>578</v>
      </c>
      <c r="G300" s="33"/>
      <c r="H300" s="33"/>
      <c r="I300" s="125"/>
      <c r="J300" s="125"/>
      <c r="K300" s="33"/>
      <c r="L300" s="33"/>
      <c r="M300" s="34"/>
      <c r="N300" s="232"/>
      <c r="O300" s="233"/>
      <c r="P300" s="67"/>
      <c r="Q300" s="67"/>
      <c r="R300" s="67"/>
      <c r="S300" s="67"/>
      <c r="T300" s="67"/>
      <c r="U300" s="67"/>
      <c r="V300" s="67"/>
      <c r="W300" s="67"/>
      <c r="X300" s="67"/>
      <c r="Y300" s="68"/>
      <c r="Z300" s="31"/>
      <c r="AA300" s="31"/>
      <c r="AB300" s="31"/>
      <c r="AC300" s="31"/>
      <c r="AD300" s="31"/>
      <c r="AE300" s="31"/>
      <c r="AT300" s="13" t="s">
        <v>157</v>
      </c>
      <c r="AU300" s="13" t="s">
        <v>88</v>
      </c>
    </row>
    <row r="301" spans="1:65" s="2" customFormat="1" ht="21.75" customHeight="1">
      <c r="A301" s="31"/>
      <c r="B301" s="32"/>
      <c r="C301" s="217" t="s">
        <v>579</v>
      </c>
      <c r="D301" s="217" t="s">
        <v>150</v>
      </c>
      <c r="E301" s="218" t="s">
        <v>580</v>
      </c>
      <c r="F301" s="219" t="s">
        <v>581</v>
      </c>
      <c r="G301" s="220" t="s">
        <v>153</v>
      </c>
      <c r="H301" s="221">
        <v>1</v>
      </c>
      <c r="I301" s="222"/>
      <c r="J301" s="222"/>
      <c r="K301" s="223">
        <f>ROUND(P301*H301,2)</f>
        <v>0</v>
      </c>
      <c r="L301" s="219" t="s">
        <v>154</v>
      </c>
      <c r="M301" s="34"/>
      <c r="N301" s="224" t="s">
        <v>1</v>
      </c>
      <c r="O301" s="225" t="s">
        <v>43</v>
      </c>
      <c r="P301" s="226">
        <f>I301+J301</f>
        <v>0</v>
      </c>
      <c r="Q301" s="226">
        <f>ROUND(I301*H301,2)</f>
        <v>0</v>
      </c>
      <c r="R301" s="226">
        <f>ROUND(J301*H301,2)</f>
        <v>0</v>
      </c>
      <c r="S301" s="67"/>
      <c r="T301" s="227">
        <f>S301*H301</f>
        <v>0</v>
      </c>
      <c r="U301" s="227">
        <v>0</v>
      </c>
      <c r="V301" s="227">
        <f>U301*H301</f>
        <v>0</v>
      </c>
      <c r="W301" s="227">
        <v>0</v>
      </c>
      <c r="X301" s="227">
        <f>W301*H301</f>
        <v>0</v>
      </c>
      <c r="Y301" s="228" t="s">
        <v>1</v>
      </c>
      <c r="Z301" s="31"/>
      <c r="AA301" s="31"/>
      <c r="AB301" s="31"/>
      <c r="AC301" s="31"/>
      <c r="AD301" s="31"/>
      <c r="AE301" s="31"/>
      <c r="AR301" s="229" t="s">
        <v>155</v>
      </c>
      <c r="AT301" s="229" t="s">
        <v>150</v>
      </c>
      <c r="AU301" s="229" t="s">
        <v>88</v>
      </c>
      <c r="AY301" s="13" t="s">
        <v>148</v>
      </c>
      <c r="BE301" s="111">
        <f>IF(O301="základní",K301,0)</f>
        <v>0</v>
      </c>
      <c r="BF301" s="111">
        <f>IF(O301="snížená",K301,0)</f>
        <v>0</v>
      </c>
      <c r="BG301" s="111">
        <f>IF(O301="zákl. přenesená",K301,0)</f>
        <v>0</v>
      </c>
      <c r="BH301" s="111">
        <f>IF(O301="sníž. přenesená",K301,0)</f>
        <v>0</v>
      </c>
      <c r="BI301" s="111">
        <f>IF(O301="nulová",K301,0)</f>
        <v>0</v>
      </c>
      <c r="BJ301" s="13" t="s">
        <v>88</v>
      </c>
      <c r="BK301" s="111">
        <f>ROUND(P301*H301,2)</f>
        <v>0</v>
      </c>
      <c r="BL301" s="13" t="s">
        <v>155</v>
      </c>
      <c r="BM301" s="229" t="s">
        <v>582</v>
      </c>
    </row>
    <row r="302" spans="1:65" s="2" customFormat="1" ht="29.25">
      <c r="A302" s="31"/>
      <c r="B302" s="32"/>
      <c r="C302" s="33"/>
      <c r="D302" s="230" t="s">
        <v>157</v>
      </c>
      <c r="E302" s="33"/>
      <c r="F302" s="231" t="s">
        <v>583</v>
      </c>
      <c r="G302" s="33"/>
      <c r="H302" s="33"/>
      <c r="I302" s="125"/>
      <c r="J302" s="125"/>
      <c r="K302" s="33"/>
      <c r="L302" s="33"/>
      <c r="M302" s="34"/>
      <c r="N302" s="232"/>
      <c r="O302" s="233"/>
      <c r="P302" s="67"/>
      <c r="Q302" s="67"/>
      <c r="R302" s="67"/>
      <c r="S302" s="67"/>
      <c r="T302" s="67"/>
      <c r="U302" s="67"/>
      <c r="V302" s="67"/>
      <c r="W302" s="67"/>
      <c r="X302" s="67"/>
      <c r="Y302" s="68"/>
      <c r="Z302" s="31"/>
      <c r="AA302" s="31"/>
      <c r="AB302" s="31"/>
      <c r="AC302" s="31"/>
      <c r="AD302" s="31"/>
      <c r="AE302" s="31"/>
      <c r="AT302" s="13" t="s">
        <v>157</v>
      </c>
      <c r="AU302" s="13" t="s">
        <v>88</v>
      </c>
    </row>
    <row r="303" spans="1:65" s="2" customFormat="1" ht="21.75" customHeight="1">
      <c r="A303" s="31"/>
      <c r="B303" s="32"/>
      <c r="C303" s="217" t="s">
        <v>584</v>
      </c>
      <c r="D303" s="217" t="s">
        <v>150</v>
      </c>
      <c r="E303" s="218" t="s">
        <v>585</v>
      </c>
      <c r="F303" s="219" t="s">
        <v>586</v>
      </c>
      <c r="G303" s="220" t="s">
        <v>153</v>
      </c>
      <c r="H303" s="221">
        <v>1</v>
      </c>
      <c r="I303" s="222"/>
      <c r="J303" s="222"/>
      <c r="K303" s="223">
        <f>ROUND(P303*H303,2)</f>
        <v>0</v>
      </c>
      <c r="L303" s="219" t="s">
        <v>154</v>
      </c>
      <c r="M303" s="34"/>
      <c r="N303" s="224" t="s">
        <v>1</v>
      </c>
      <c r="O303" s="225" t="s">
        <v>43</v>
      </c>
      <c r="P303" s="226">
        <f>I303+J303</f>
        <v>0</v>
      </c>
      <c r="Q303" s="226">
        <f>ROUND(I303*H303,2)</f>
        <v>0</v>
      </c>
      <c r="R303" s="226">
        <f>ROUND(J303*H303,2)</f>
        <v>0</v>
      </c>
      <c r="S303" s="67"/>
      <c r="T303" s="227">
        <f>S303*H303</f>
        <v>0</v>
      </c>
      <c r="U303" s="227">
        <v>0</v>
      </c>
      <c r="V303" s="227">
        <f>U303*H303</f>
        <v>0</v>
      </c>
      <c r="W303" s="227">
        <v>0</v>
      </c>
      <c r="X303" s="227">
        <f>W303*H303</f>
        <v>0</v>
      </c>
      <c r="Y303" s="228" t="s">
        <v>1</v>
      </c>
      <c r="Z303" s="31"/>
      <c r="AA303" s="31"/>
      <c r="AB303" s="31"/>
      <c r="AC303" s="31"/>
      <c r="AD303" s="31"/>
      <c r="AE303" s="31"/>
      <c r="AR303" s="229" t="s">
        <v>155</v>
      </c>
      <c r="AT303" s="229" t="s">
        <v>150</v>
      </c>
      <c r="AU303" s="229" t="s">
        <v>88</v>
      </c>
      <c r="AY303" s="13" t="s">
        <v>148</v>
      </c>
      <c r="BE303" s="111">
        <f>IF(O303="základní",K303,0)</f>
        <v>0</v>
      </c>
      <c r="BF303" s="111">
        <f>IF(O303="snížená",K303,0)</f>
        <v>0</v>
      </c>
      <c r="BG303" s="111">
        <f>IF(O303="zákl. přenesená",K303,0)</f>
        <v>0</v>
      </c>
      <c r="BH303" s="111">
        <f>IF(O303="sníž. přenesená",K303,0)</f>
        <v>0</v>
      </c>
      <c r="BI303" s="111">
        <f>IF(O303="nulová",K303,0)</f>
        <v>0</v>
      </c>
      <c r="BJ303" s="13" t="s">
        <v>88</v>
      </c>
      <c r="BK303" s="111">
        <f>ROUND(P303*H303,2)</f>
        <v>0</v>
      </c>
      <c r="BL303" s="13" t="s">
        <v>155</v>
      </c>
      <c r="BM303" s="229" t="s">
        <v>587</v>
      </c>
    </row>
    <row r="304" spans="1:65" s="2" customFormat="1" ht="39">
      <c r="A304" s="31"/>
      <c r="B304" s="32"/>
      <c r="C304" s="33"/>
      <c r="D304" s="230" t="s">
        <v>157</v>
      </c>
      <c r="E304" s="33"/>
      <c r="F304" s="231" t="s">
        <v>588</v>
      </c>
      <c r="G304" s="33"/>
      <c r="H304" s="33"/>
      <c r="I304" s="125"/>
      <c r="J304" s="125"/>
      <c r="K304" s="33"/>
      <c r="L304" s="33"/>
      <c r="M304" s="34"/>
      <c r="N304" s="232"/>
      <c r="O304" s="233"/>
      <c r="P304" s="67"/>
      <c r="Q304" s="67"/>
      <c r="R304" s="67"/>
      <c r="S304" s="67"/>
      <c r="T304" s="67"/>
      <c r="U304" s="67"/>
      <c r="V304" s="67"/>
      <c r="W304" s="67"/>
      <c r="X304" s="67"/>
      <c r="Y304" s="68"/>
      <c r="Z304" s="31"/>
      <c r="AA304" s="31"/>
      <c r="AB304" s="31"/>
      <c r="AC304" s="31"/>
      <c r="AD304" s="31"/>
      <c r="AE304" s="31"/>
      <c r="AT304" s="13" t="s">
        <v>157</v>
      </c>
      <c r="AU304" s="13" t="s">
        <v>88</v>
      </c>
    </row>
    <row r="305" spans="1:65" s="2" customFormat="1" ht="21.75" customHeight="1">
      <c r="A305" s="31"/>
      <c r="B305" s="32"/>
      <c r="C305" s="217" t="s">
        <v>589</v>
      </c>
      <c r="D305" s="217" t="s">
        <v>150</v>
      </c>
      <c r="E305" s="218" t="s">
        <v>590</v>
      </c>
      <c r="F305" s="219" t="s">
        <v>591</v>
      </c>
      <c r="G305" s="220" t="s">
        <v>153</v>
      </c>
      <c r="H305" s="221">
        <v>450</v>
      </c>
      <c r="I305" s="222"/>
      <c r="J305" s="222"/>
      <c r="K305" s="223">
        <f>ROUND(P305*H305,2)</f>
        <v>0</v>
      </c>
      <c r="L305" s="219" t="s">
        <v>154</v>
      </c>
      <c r="M305" s="34"/>
      <c r="N305" s="224" t="s">
        <v>1</v>
      </c>
      <c r="O305" s="225" t="s">
        <v>43</v>
      </c>
      <c r="P305" s="226">
        <f>I305+J305</f>
        <v>0</v>
      </c>
      <c r="Q305" s="226">
        <f>ROUND(I305*H305,2)</f>
        <v>0</v>
      </c>
      <c r="R305" s="226">
        <f>ROUND(J305*H305,2)</f>
        <v>0</v>
      </c>
      <c r="S305" s="67"/>
      <c r="T305" s="227">
        <f>S305*H305</f>
        <v>0</v>
      </c>
      <c r="U305" s="227">
        <v>0</v>
      </c>
      <c r="V305" s="227">
        <f>U305*H305</f>
        <v>0</v>
      </c>
      <c r="W305" s="227">
        <v>0</v>
      </c>
      <c r="X305" s="227">
        <f>W305*H305</f>
        <v>0</v>
      </c>
      <c r="Y305" s="228" t="s">
        <v>1</v>
      </c>
      <c r="Z305" s="31"/>
      <c r="AA305" s="31"/>
      <c r="AB305" s="31"/>
      <c r="AC305" s="31"/>
      <c r="AD305" s="31"/>
      <c r="AE305" s="31"/>
      <c r="AR305" s="229" t="s">
        <v>155</v>
      </c>
      <c r="AT305" s="229" t="s">
        <v>150</v>
      </c>
      <c r="AU305" s="229" t="s">
        <v>88</v>
      </c>
      <c r="AY305" s="13" t="s">
        <v>148</v>
      </c>
      <c r="BE305" s="111">
        <f>IF(O305="základní",K305,0)</f>
        <v>0</v>
      </c>
      <c r="BF305" s="111">
        <f>IF(O305="snížená",K305,0)</f>
        <v>0</v>
      </c>
      <c r="BG305" s="111">
        <f>IF(O305="zákl. přenesená",K305,0)</f>
        <v>0</v>
      </c>
      <c r="BH305" s="111">
        <f>IF(O305="sníž. přenesená",K305,0)</f>
        <v>0</v>
      </c>
      <c r="BI305" s="111">
        <f>IF(O305="nulová",K305,0)</f>
        <v>0</v>
      </c>
      <c r="BJ305" s="13" t="s">
        <v>88</v>
      </c>
      <c r="BK305" s="111">
        <f>ROUND(P305*H305,2)</f>
        <v>0</v>
      </c>
      <c r="BL305" s="13" t="s">
        <v>155</v>
      </c>
      <c r="BM305" s="229" t="s">
        <v>592</v>
      </c>
    </row>
    <row r="306" spans="1:65" s="2" customFormat="1" ht="29.25">
      <c r="A306" s="31"/>
      <c r="B306" s="32"/>
      <c r="C306" s="33"/>
      <c r="D306" s="230" t="s">
        <v>157</v>
      </c>
      <c r="E306" s="33"/>
      <c r="F306" s="231" t="s">
        <v>593</v>
      </c>
      <c r="G306" s="33"/>
      <c r="H306" s="33"/>
      <c r="I306" s="125"/>
      <c r="J306" s="125"/>
      <c r="K306" s="33"/>
      <c r="L306" s="33"/>
      <c r="M306" s="34"/>
      <c r="N306" s="232"/>
      <c r="O306" s="233"/>
      <c r="P306" s="67"/>
      <c r="Q306" s="67"/>
      <c r="R306" s="67"/>
      <c r="S306" s="67"/>
      <c r="T306" s="67"/>
      <c r="U306" s="67"/>
      <c r="V306" s="67"/>
      <c r="W306" s="67"/>
      <c r="X306" s="67"/>
      <c r="Y306" s="68"/>
      <c r="Z306" s="31"/>
      <c r="AA306" s="31"/>
      <c r="AB306" s="31"/>
      <c r="AC306" s="31"/>
      <c r="AD306" s="31"/>
      <c r="AE306" s="31"/>
      <c r="AT306" s="13" t="s">
        <v>157</v>
      </c>
      <c r="AU306" s="13" t="s">
        <v>88</v>
      </c>
    </row>
    <row r="307" spans="1:65" s="2" customFormat="1" ht="21.75" customHeight="1">
      <c r="A307" s="31"/>
      <c r="B307" s="32"/>
      <c r="C307" s="217" t="s">
        <v>594</v>
      </c>
      <c r="D307" s="217" t="s">
        <v>150</v>
      </c>
      <c r="E307" s="218" t="s">
        <v>595</v>
      </c>
      <c r="F307" s="219" t="s">
        <v>596</v>
      </c>
      <c r="G307" s="220" t="s">
        <v>153</v>
      </c>
      <c r="H307" s="221">
        <v>1</v>
      </c>
      <c r="I307" s="222"/>
      <c r="J307" s="222"/>
      <c r="K307" s="223">
        <f>ROUND(P307*H307,2)</f>
        <v>0</v>
      </c>
      <c r="L307" s="219" t="s">
        <v>154</v>
      </c>
      <c r="M307" s="34"/>
      <c r="N307" s="224" t="s">
        <v>1</v>
      </c>
      <c r="O307" s="225" t="s">
        <v>43</v>
      </c>
      <c r="P307" s="226">
        <f>I307+J307</f>
        <v>0</v>
      </c>
      <c r="Q307" s="226">
        <f>ROUND(I307*H307,2)</f>
        <v>0</v>
      </c>
      <c r="R307" s="226">
        <f>ROUND(J307*H307,2)</f>
        <v>0</v>
      </c>
      <c r="S307" s="67"/>
      <c r="T307" s="227">
        <f>S307*H307</f>
        <v>0</v>
      </c>
      <c r="U307" s="227">
        <v>0</v>
      </c>
      <c r="V307" s="227">
        <f>U307*H307</f>
        <v>0</v>
      </c>
      <c r="W307" s="227">
        <v>0</v>
      </c>
      <c r="X307" s="227">
        <f>W307*H307</f>
        <v>0</v>
      </c>
      <c r="Y307" s="228" t="s">
        <v>1</v>
      </c>
      <c r="Z307" s="31"/>
      <c r="AA307" s="31"/>
      <c r="AB307" s="31"/>
      <c r="AC307" s="31"/>
      <c r="AD307" s="31"/>
      <c r="AE307" s="31"/>
      <c r="AR307" s="229" t="s">
        <v>155</v>
      </c>
      <c r="AT307" s="229" t="s">
        <v>150</v>
      </c>
      <c r="AU307" s="229" t="s">
        <v>88</v>
      </c>
      <c r="AY307" s="13" t="s">
        <v>148</v>
      </c>
      <c r="BE307" s="111">
        <f>IF(O307="základní",K307,0)</f>
        <v>0</v>
      </c>
      <c r="BF307" s="111">
        <f>IF(O307="snížená",K307,0)</f>
        <v>0</v>
      </c>
      <c r="BG307" s="111">
        <f>IF(O307="zákl. přenesená",K307,0)</f>
        <v>0</v>
      </c>
      <c r="BH307" s="111">
        <f>IF(O307="sníž. přenesená",K307,0)</f>
        <v>0</v>
      </c>
      <c r="BI307" s="111">
        <f>IF(O307="nulová",K307,0)</f>
        <v>0</v>
      </c>
      <c r="BJ307" s="13" t="s">
        <v>88</v>
      </c>
      <c r="BK307" s="111">
        <f>ROUND(P307*H307,2)</f>
        <v>0</v>
      </c>
      <c r="BL307" s="13" t="s">
        <v>155</v>
      </c>
      <c r="BM307" s="229" t="s">
        <v>597</v>
      </c>
    </row>
    <row r="308" spans="1:65" s="2" customFormat="1" ht="39">
      <c r="A308" s="31"/>
      <c r="B308" s="32"/>
      <c r="C308" s="33"/>
      <c r="D308" s="230" t="s">
        <v>157</v>
      </c>
      <c r="E308" s="33"/>
      <c r="F308" s="231" t="s">
        <v>598</v>
      </c>
      <c r="G308" s="33"/>
      <c r="H308" s="33"/>
      <c r="I308" s="125"/>
      <c r="J308" s="125"/>
      <c r="K308" s="33"/>
      <c r="L308" s="33"/>
      <c r="M308" s="34"/>
      <c r="N308" s="232"/>
      <c r="O308" s="233"/>
      <c r="P308" s="67"/>
      <c r="Q308" s="67"/>
      <c r="R308" s="67"/>
      <c r="S308" s="67"/>
      <c r="T308" s="67"/>
      <c r="U308" s="67"/>
      <c r="V308" s="67"/>
      <c r="W308" s="67"/>
      <c r="X308" s="67"/>
      <c r="Y308" s="68"/>
      <c r="Z308" s="31"/>
      <c r="AA308" s="31"/>
      <c r="AB308" s="31"/>
      <c r="AC308" s="31"/>
      <c r="AD308" s="31"/>
      <c r="AE308" s="31"/>
      <c r="AT308" s="13" t="s">
        <v>157</v>
      </c>
      <c r="AU308" s="13" t="s">
        <v>88</v>
      </c>
    </row>
    <row r="309" spans="1:65" s="2" customFormat="1" ht="21.75" customHeight="1">
      <c r="A309" s="31"/>
      <c r="B309" s="32"/>
      <c r="C309" s="217" t="s">
        <v>599</v>
      </c>
      <c r="D309" s="217" t="s">
        <v>150</v>
      </c>
      <c r="E309" s="218" t="s">
        <v>600</v>
      </c>
      <c r="F309" s="219" t="s">
        <v>601</v>
      </c>
      <c r="G309" s="220" t="s">
        <v>153</v>
      </c>
      <c r="H309" s="221">
        <v>1</v>
      </c>
      <c r="I309" s="222"/>
      <c r="J309" s="222"/>
      <c r="K309" s="223">
        <f>ROUND(P309*H309,2)</f>
        <v>0</v>
      </c>
      <c r="L309" s="219" t="s">
        <v>154</v>
      </c>
      <c r="M309" s="34"/>
      <c r="N309" s="224" t="s">
        <v>1</v>
      </c>
      <c r="O309" s="225" t="s">
        <v>43</v>
      </c>
      <c r="P309" s="226">
        <f>I309+J309</f>
        <v>0</v>
      </c>
      <c r="Q309" s="226">
        <f>ROUND(I309*H309,2)</f>
        <v>0</v>
      </c>
      <c r="R309" s="226">
        <f>ROUND(J309*H309,2)</f>
        <v>0</v>
      </c>
      <c r="S309" s="67"/>
      <c r="T309" s="227">
        <f>S309*H309</f>
        <v>0</v>
      </c>
      <c r="U309" s="227">
        <v>0</v>
      </c>
      <c r="V309" s="227">
        <f>U309*H309</f>
        <v>0</v>
      </c>
      <c r="W309" s="227">
        <v>0</v>
      </c>
      <c r="X309" s="227">
        <f>W309*H309</f>
        <v>0</v>
      </c>
      <c r="Y309" s="228" t="s">
        <v>1</v>
      </c>
      <c r="Z309" s="31"/>
      <c r="AA309" s="31"/>
      <c r="AB309" s="31"/>
      <c r="AC309" s="31"/>
      <c r="AD309" s="31"/>
      <c r="AE309" s="31"/>
      <c r="AR309" s="229" t="s">
        <v>155</v>
      </c>
      <c r="AT309" s="229" t="s">
        <v>150</v>
      </c>
      <c r="AU309" s="229" t="s">
        <v>88</v>
      </c>
      <c r="AY309" s="13" t="s">
        <v>148</v>
      </c>
      <c r="BE309" s="111">
        <f>IF(O309="základní",K309,0)</f>
        <v>0</v>
      </c>
      <c r="BF309" s="111">
        <f>IF(O309="snížená",K309,0)</f>
        <v>0</v>
      </c>
      <c r="BG309" s="111">
        <f>IF(O309="zákl. přenesená",K309,0)</f>
        <v>0</v>
      </c>
      <c r="BH309" s="111">
        <f>IF(O309="sníž. přenesená",K309,0)</f>
        <v>0</v>
      </c>
      <c r="BI309" s="111">
        <f>IF(O309="nulová",K309,0)</f>
        <v>0</v>
      </c>
      <c r="BJ309" s="13" t="s">
        <v>88</v>
      </c>
      <c r="BK309" s="111">
        <f>ROUND(P309*H309,2)</f>
        <v>0</v>
      </c>
      <c r="BL309" s="13" t="s">
        <v>155</v>
      </c>
      <c r="BM309" s="229" t="s">
        <v>602</v>
      </c>
    </row>
    <row r="310" spans="1:65" s="2" customFormat="1" ht="39">
      <c r="A310" s="31"/>
      <c r="B310" s="32"/>
      <c r="C310" s="33"/>
      <c r="D310" s="230" t="s">
        <v>157</v>
      </c>
      <c r="E310" s="33"/>
      <c r="F310" s="231" t="s">
        <v>603</v>
      </c>
      <c r="G310" s="33"/>
      <c r="H310" s="33"/>
      <c r="I310" s="125"/>
      <c r="J310" s="125"/>
      <c r="K310" s="33"/>
      <c r="L310" s="33"/>
      <c r="M310" s="34"/>
      <c r="N310" s="232"/>
      <c r="O310" s="233"/>
      <c r="P310" s="67"/>
      <c r="Q310" s="67"/>
      <c r="R310" s="67"/>
      <c r="S310" s="67"/>
      <c r="T310" s="67"/>
      <c r="U310" s="67"/>
      <c r="V310" s="67"/>
      <c r="W310" s="67"/>
      <c r="X310" s="67"/>
      <c r="Y310" s="68"/>
      <c r="Z310" s="31"/>
      <c r="AA310" s="31"/>
      <c r="AB310" s="31"/>
      <c r="AC310" s="31"/>
      <c r="AD310" s="31"/>
      <c r="AE310" s="31"/>
      <c r="AT310" s="13" t="s">
        <v>157</v>
      </c>
      <c r="AU310" s="13" t="s">
        <v>88</v>
      </c>
    </row>
    <row r="311" spans="1:65" s="2" customFormat="1" ht="21.75" customHeight="1">
      <c r="A311" s="31"/>
      <c r="B311" s="32"/>
      <c r="C311" s="217" t="s">
        <v>604</v>
      </c>
      <c r="D311" s="217" t="s">
        <v>150</v>
      </c>
      <c r="E311" s="218" t="s">
        <v>605</v>
      </c>
      <c r="F311" s="219" t="s">
        <v>606</v>
      </c>
      <c r="G311" s="220" t="s">
        <v>153</v>
      </c>
      <c r="H311" s="221">
        <v>652</v>
      </c>
      <c r="I311" s="222"/>
      <c r="J311" s="222"/>
      <c r="K311" s="223">
        <f>ROUND(P311*H311,2)</f>
        <v>0</v>
      </c>
      <c r="L311" s="219" t="s">
        <v>154</v>
      </c>
      <c r="M311" s="34"/>
      <c r="N311" s="224" t="s">
        <v>1</v>
      </c>
      <c r="O311" s="225" t="s">
        <v>43</v>
      </c>
      <c r="P311" s="226">
        <f>I311+J311</f>
        <v>0</v>
      </c>
      <c r="Q311" s="226">
        <f>ROUND(I311*H311,2)</f>
        <v>0</v>
      </c>
      <c r="R311" s="226">
        <f>ROUND(J311*H311,2)</f>
        <v>0</v>
      </c>
      <c r="S311" s="67"/>
      <c r="T311" s="227">
        <f>S311*H311</f>
        <v>0</v>
      </c>
      <c r="U311" s="227">
        <v>0</v>
      </c>
      <c r="V311" s="227">
        <f>U311*H311</f>
        <v>0</v>
      </c>
      <c r="W311" s="227">
        <v>0</v>
      </c>
      <c r="X311" s="227">
        <f>W311*H311</f>
        <v>0</v>
      </c>
      <c r="Y311" s="228" t="s">
        <v>1</v>
      </c>
      <c r="Z311" s="31"/>
      <c r="AA311" s="31"/>
      <c r="AB311" s="31"/>
      <c r="AC311" s="31"/>
      <c r="AD311" s="31"/>
      <c r="AE311" s="31"/>
      <c r="AR311" s="229" t="s">
        <v>155</v>
      </c>
      <c r="AT311" s="229" t="s">
        <v>150</v>
      </c>
      <c r="AU311" s="229" t="s">
        <v>88</v>
      </c>
      <c r="AY311" s="13" t="s">
        <v>148</v>
      </c>
      <c r="BE311" s="111">
        <f>IF(O311="základní",K311,0)</f>
        <v>0</v>
      </c>
      <c r="BF311" s="111">
        <f>IF(O311="snížená",K311,0)</f>
        <v>0</v>
      </c>
      <c r="BG311" s="111">
        <f>IF(O311="zákl. přenesená",K311,0)</f>
        <v>0</v>
      </c>
      <c r="BH311" s="111">
        <f>IF(O311="sníž. přenesená",K311,0)</f>
        <v>0</v>
      </c>
      <c r="BI311" s="111">
        <f>IF(O311="nulová",K311,0)</f>
        <v>0</v>
      </c>
      <c r="BJ311" s="13" t="s">
        <v>88</v>
      </c>
      <c r="BK311" s="111">
        <f>ROUND(P311*H311,2)</f>
        <v>0</v>
      </c>
      <c r="BL311" s="13" t="s">
        <v>155</v>
      </c>
      <c r="BM311" s="229" t="s">
        <v>607</v>
      </c>
    </row>
    <row r="312" spans="1:65" s="2" customFormat="1" ht="39">
      <c r="A312" s="31"/>
      <c r="B312" s="32"/>
      <c r="C312" s="33"/>
      <c r="D312" s="230" t="s">
        <v>157</v>
      </c>
      <c r="E312" s="33"/>
      <c r="F312" s="231" t="s">
        <v>608</v>
      </c>
      <c r="G312" s="33"/>
      <c r="H312" s="33"/>
      <c r="I312" s="125"/>
      <c r="J312" s="125"/>
      <c r="K312" s="33"/>
      <c r="L312" s="33"/>
      <c r="M312" s="34"/>
      <c r="N312" s="232"/>
      <c r="O312" s="233"/>
      <c r="P312" s="67"/>
      <c r="Q312" s="67"/>
      <c r="R312" s="67"/>
      <c r="S312" s="67"/>
      <c r="T312" s="67"/>
      <c r="U312" s="67"/>
      <c r="V312" s="67"/>
      <c r="W312" s="67"/>
      <c r="X312" s="67"/>
      <c r="Y312" s="68"/>
      <c r="Z312" s="31"/>
      <c r="AA312" s="31"/>
      <c r="AB312" s="31"/>
      <c r="AC312" s="31"/>
      <c r="AD312" s="31"/>
      <c r="AE312" s="31"/>
      <c r="AT312" s="13" t="s">
        <v>157</v>
      </c>
      <c r="AU312" s="13" t="s">
        <v>88</v>
      </c>
    </row>
    <row r="313" spans="1:65" s="2" customFormat="1" ht="21.75" customHeight="1">
      <c r="A313" s="31"/>
      <c r="B313" s="32"/>
      <c r="C313" s="217" t="s">
        <v>609</v>
      </c>
      <c r="D313" s="217" t="s">
        <v>150</v>
      </c>
      <c r="E313" s="218" t="s">
        <v>610</v>
      </c>
      <c r="F313" s="219" t="s">
        <v>611</v>
      </c>
      <c r="G313" s="220" t="s">
        <v>153</v>
      </c>
      <c r="H313" s="221">
        <v>1</v>
      </c>
      <c r="I313" s="222"/>
      <c r="J313" s="222"/>
      <c r="K313" s="223">
        <f>ROUND(P313*H313,2)</f>
        <v>0</v>
      </c>
      <c r="L313" s="219" t="s">
        <v>154</v>
      </c>
      <c r="M313" s="34"/>
      <c r="N313" s="224" t="s">
        <v>1</v>
      </c>
      <c r="O313" s="225" t="s">
        <v>43</v>
      </c>
      <c r="P313" s="226">
        <f>I313+J313</f>
        <v>0</v>
      </c>
      <c r="Q313" s="226">
        <f>ROUND(I313*H313,2)</f>
        <v>0</v>
      </c>
      <c r="R313" s="226">
        <f>ROUND(J313*H313,2)</f>
        <v>0</v>
      </c>
      <c r="S313" s="67"/>
      <c r="T313" s="227">
        <f>S313*H313</f>
        <v>0</v>
      </c>
      <c r="U313" s="227">
        <v>0</v>
      </c>
      <c r="V313" s="227">
        <f>U313*H313</f>
        <v>0</v>
      </c>
      <c r="W313" s="227">
        <v>0</v>
      </c>
      <c r="X313" s="227">
        <f>W313*H313</f>
        <v>0</v>
      </c>
      <c r="Y313" s="228" t="s">
        <v>1</v>
      </c>
      <c r="Z313" s="31"/>
      <c r="AA313" s="31"/>
      <c r="AB313" s="31"/>
      <c r="AC313" s="31"/>
      <c r="AD313" s="31"/>
      <c r="AE313" s="31"/>
      <c r="AR313" s="229" t="s">
        <v>155</v>
      </c>
      <c r="AT313" s="229" t="s">
        <v>150</v>
      </c>
      <c r="AU313" s="229" t="s">
        <v>88</v>
      </c>
      <c r="AY313" s="13" t="s">
        <v>148</v>
      </c>
      <c r="BE313" s="111">
        <f>IF(O313="základní",K313,0)</f>
        <v>0</v>
      </c>
      <c r="BF313" s="111">
        <f>IF(O313="snížená",K313,0)</f>
        <v>0</v>
      </c>
      <c r="BG313" s="111">
        <f>IF(O313="zákl. přenesená",K313,0)</f>
        <v>0</v>
      </c>
      <c r="BH313" s="111">
        <f>IF(O313="sníž. přenesená",K313,0)</f>
        <v>0</v>
      </c>
      <c r="BI313" s="111">
        <f>IF(O313="nulová",K313,0)</f>
        <v>0</v>
      </c>
      <c r="BJ313" s="13" t="s">
        <v>88</v>
      </c>
      <c r="BK313" s="111">
        <f>ROUND(P313*H313,2)</f>
        <v>0</v>
      </c>
      <c r="BL313" s="13" t="s">
        <v>155</v>
      </c>
      <c r="BM313" s="229" t="s">
        <v>612</v>
      </c>
    </row>
    <row r="314" spans="1:65" s="2" customFormat="1" ht="39">
      <c r="A314" s="31"/>
      <c r="B314" s="32"/>
      <c r="C314" s="33"/>
      <c r="D314" s="230" t="s">
        <v>157</v>
      </c>
      <c r="E314" s="33"/>
      <c r="F314" s="231" t="s">
        <v>613</v>
      </c>
      <c r="G314" s="33"/>
      <c r="H314" s="33"/>
      <c r="I314" s="125"/>
      <c r="J314" s="125"/>
      <c r="K314" s="33"/>
      <c r="L314" s="33"/>
      <c r="M314" s="34"/>
      <c r="N314" s="232"/>
      <c r="O314" s="233"/>
      <c r="P314" s="67"/>
      <c r="Q314" s="67"/>
      <c r="R314" s="67"/>
      <c r="S314" s="67"/>
      <c r="T314" s="67"/>
      <c r="U314" s="67"/>
      <c r="V314" s="67"/>
      <c r="W314" s="67"/>
      <c r="X314" s="67"/>
      <c r="Y314" s="68"/>
      <c r="Z314" s="31"/>
      <c r="AA314" s="31"/>
      <c r="AB314" s="31"/>
      <c r="AC314" s="31"/>
      <c r="AD314" s="31"/>
      <c r="AE314" s="31"/>
      <c r="AT314" s="13" t="s">
        <v>157</v>
      </c>
      <c r="AU314" s="13" t="s">
        <v>88</v>
      </c>
    </row>
    <row r="315" spans="1:65" s="2" customFormat="1" ht="21.75" customHeight="1">
      <c r="A315" s="31"/>
      <c r="B315" s="32"/>
      <c r="C315" s="217" t="s">
        <v>614</v>
      </c>
      <c r="D315" s="217" t="s">
        <v>150</v>
      </c>
      <c r="E315" s="218" t="s">
        <v>615</v>
      </c>
      <c r="F315" s="219" t="s">
        <v>616</v>
      </c>
      <c r="G315" s="220" t="s">
        <v>153</v>
      </c>
      <c r="H315" s="221">
        <v>1</v>
      </c>
      <c r="I315" s="222"/>
      <c r="J315" s="222"/>
      <c r="K315" s="223">
        <f>ROUND(P315*H315,2)</f>
        <v>0</v>
      </c>
      <c r="L315" s="219" t="s">
        <v>154</v>
      </c>
      <c r="M315" s="34"/>
      <c r="N315" s="224" t="s">
        <v>1</v>
      </c>
      <c r="O315" s="225" t="s">
        <v>43</v>
      </c>
      <c r="P315" s="226">
        <f>I315+J315</f>
        <v>0</v>
      </c>
      <c r="Q315" s="226">
        <f>ROUND(I315*H315,2)</f>
        <v>0</v>
      </c>
      <c r="R315" s="226">
        <f>ROUND(J315*H315,2)</f>
        <v>0</v>
      </c>
      <c r="S315" s="67"/>
      <c r="T315" s="227">
        <f>S315*H315</f>
        <v>0</v>
      </c>
      <c r="U315" s="227">
        <v>0</v>
      </c>
      <c r="V315" s="227">
        <f>U315*H315</f>
        <v>0</v>
      </c>
      <c r="W315" s="227">
        <v>0</v>
      </c>
      <c r="X315" s="227">
        <f>W315*H315</f>
        <v>0</v>
      </c>
      <c r="Y315" s="228" t="s">
        <v>1</v>
      </c>
      <c r="Z315" s="31"/>
      <c r="AA315" s="31"/>
      <c r="AB315" s="31"/>
      <c r="AC315" s="31"/>
      <c r="AD315" s="31"/>
      <c r="AE315" s="31"/>
      <c r="AR315" s="229" t="s">
        <v>155</v>
      </c>
      <c r="AT315" s="229" t="s">
        <v>150</v>
      </c>
      <c r="AU315" s="229" t="s">
        <v>88</v>
      </c>
      <c r="AY315" s="13" t="s">
        <v>148</v>
      </c>
      <c r="BE315" s="111">
        <f>IF(O315="základní",K315,0)</f>
        <v>0</v>
      </c>
      <c r="BF315" s="111">
        <f>IF(O315="snížená",K315,0)</f>
        <v>0</v>
      </c>
      <c r="BG315" s="111">
        <f>IF(O315="zákl. přenesená",K315,0)</f>
        <v>0</v>
      </c>
      <c r="BH315" s="111">
        <f>IF(O315="sníž. přenesená",K315,0)</f>
        <v>0</v>
      </c>
      <c r="BI315" s="111">
        <f>IF(O315="nulová",K315,0)</f>
        <v>0</v>
      </c>
      <c r="BJ315" s="13" t="s">
        <v>88</v>
      </c>
      <c r="BK315" s="111">
        <f>ROUND(P315*H315,2)</f>
        <v>0</v>
      </c>
      <c r="BL315" s="13" t="s">
        <v>155</v>
      </c>
      <c r="BM315" s="229" t="s">
        <v>617</v>
      </c>
    </row>
    <row r="316" spans="1:65" s="2" customFormat="1" ht="39">
      <c r="A316" s="31"/>
      <c r="B316" s="32"/>
      <c r="C316" s="33"/>
      <c r="D316" s="230" t="s">
        <v>157</v>
      </c>
      <c r="E316" s="33"/>
      <c r="F316" s="231" t="s">
        <v>618</v>
      </c>
      <c r="G316" s="33"/>
      <c r="H316" s="33"/>
      <c r="I316" s="125"/>
      <c r="J316" s="125"/>
      <c r="K316" s="33"/>
      <c r="L316" s="33"/>
      <c r="M316" s="34"/>
      <c r="N316" s="232"/>
      <c r="O316" s="233"/>
      <c r="P316" s="67"/>
      <c r="Q316" s="67"/>
      <c r="R316" s="67"/>
      <c r="S316" s="67"/>
      <c r="T316" s="67"/>
      <c r="U316" s="67"/>
      <c r="V316" s="67"/>
      <c r="W316" s="67"/>
      <c r="X316" s="67"/>
      <c r="Y316" s="68"/>
      <c r="Z316" s="31"/>
      <c r="AA316" s="31"/>
      <c r="AB316" s="31"/>
      <c r="AC316" s="31"/>
      <c r="AD316" s="31"/>
      <c r="AE316" s="31"/>
      <c r="AT316" s="13" t="s">
        <v>157</v>
      </c>
      <c r="AU316" s="13" t="s">
        <v>88</v>
      </c>
    </row>
    <row r="317" spans="1:65" s="2" customFormat="1" ht="21.75" customHeight="1">
      <c r="A317" s="31"/>
      <c r="B317" s="32"/>
      <c r="C317" s="217" t="s">
        <v>619</v>
      </c>
      <c r="D317" s="217" t="s">
        <v>150</v>
      </c>
      <c r="E317" s="218" t="s">
        <v>620</v>
      </c>
      <c r="F317" s="219" t="s">
        <v>621</v>
      </c>
      <c r="G317" s="220" t="s">
        <v>153</v>
      </c>
      <c r="H317" s="221">
        <v>400</v>
      </c>
      <c r="I317" s="222"/>
      <c r="J317" s="222"/>
      <c r="K317" s="223">
        <f>ROUND(P317*H317,2)</f>
        <v>0</v>
      </c>
      <c r="L317" s="219" t="s">
        <v>154</v>
      </c>
      <c r="M317" s="34"/>
      <c r="N317" s="224" t="s">
        <v>1</v>
      </c>
      <c r="O317" s="225" t="s">
        <v>43</v>
      </c>
      <c r="P317" s="226">
        <f>I317+J317</f>
        <v>0</v>
      </c>
      <c r="Q317" s="226">
        <f>ROUND(I317*H317,2)</f>
        <v>0</v>
      </c>
      <c r="R317" s="226">
        <f>ROUND(J317*H317,2)</f>
        <v>0</v>
      </c>
      <c r="S317" s="67"/>
      <c r="T317" s="227">
        <f>S317*H317</f>
        <v>0</v>
      </c>
      <c r="U317" s="227">
        <v>0</v>
      </c>
      <c r="V317" s="227">
        <f>U317*H317</f>
        <v>0</v>
      </c>
      <c r="W317" s="227">
        <v>0</v>
      </c>
      <c r="X317" s="227">
        <f>W317*H317</f>
        <v>0</v>
      </c>
      <c r="Y317" s="228" t="s">
        <v>1</v>
      </c>
      <c r="Z317" s="31"/>
      <c r="AA317" s="31"/>
      <c r="AB317" s="31"/>
      <c r="AC317" s="31"/>
      <c r="AD317" s="31"/>
      <c r="AE317" s="31"/>
      <c r="AR317" s="229" t="s">
        <v>155</v>
      </c>
      <c r="AT317" s="229" t="s">
        <v>150</v>
      </c>
      <c r="AU317" s="229" t="s">
        <v>88</v>
      </c>
      <c r="AY317" s="13" t="s">
        <v>148</v>
      </c>
      <c r="BE317" s="111">
        <f>IF(O317="základní",K317,0)</f>
        <v>0</v>
      </c>
      <c r="BF317" s="111">
        <f>IF(O317="snížená",K317,0)</f>
        <v>0</v>
      </c>
      <c r="BG317" s="111">
        <f>IF(O317="zákl. přenesená",K317,0)</f>
        <v>0</v>
      </c>
      <c r="BH317" s="111">
        <f>IF(O317="sníž. přenesená",K317,0)</f>
        <v>0</v>
      </c>
      <c r="BI317" s="111">
        <f>IF(O317="nulová",K317,0)</f>
        <v>0</v>
      </c>
      <c r="BJ317" s="13" t="s">
        <v>88</v>
      </c>
      <c r="BK317" s="111">
        <f>ROUND(P317*H317,2)</f>
        <v>0</v>
      </c>
      <c r="BL317" s="13" t="s">
        <v>155</v>
      </c>
      <c r="BM317" s="229" t="s">
        <v>622</v>
      </c>
    </row>
    <row r="318" spans="1:65" s="2" customFormat="1" ht="39">
      <c r="A318" s="31"/>
      <c r="B318" s="32"/>
      <c r="C318" s="33"/>
      <c r="D318" s="230" t="s">
        <v>157</v>
      </c>
      <c r="E318" s="33"/>
      <c r="F318" s="231" t="s">
        <v>623</v>
      </c>
      <c r="G318" s="33"/>
      <c r="H318" s="33"/>
      <c r="I318" s="125"/>
      <c r="J318" s="125"/>
      <c r="K318" s="33"/>
      <c r="L318" s="33"/>
      <c r="M318" s="34"/>
      <c r="N318" s="232"/>
      <c r="O318" s="233"/>
      <c r="P318" s="67"/>
      <c r="Q318" s="67"/>
      <c r="R318" s="67"/>
      <c r="S318" s="67"/>
      <c r="T318" s="67"/>
      <c r="U318" s="67"/>
      <c r="V318" s="67"/>
      <c r="W318" s="67"/>
      <c r="X318" s="67"/>
      <c r="Y318" s="68"/>
      <c r="Z318" s="31"/>
      <c r="AA318" s="31"/>
      <c r="AB318" s="31"/>
      <c r="AC318" s="31"/>
      <c r="AD318" s="31"/>
      <c r="AE318" s="31"/>
      <c r="AT318" s="13" t="s">
        <v>157</v>
      </c>
      <c r="AU318" s="13" t="s">
        <v>88</v>
      </c>
    </row>
    <row r="319" spans="1:65" s="2" customFormat="1" ht="21.75" customHeight="1">
      <c r="A319" s="31"/>
      <c r="B319" s="32"/>
      <c r="C319" s="217" t="s">
        <v>624</v>
      </c>
      <c r="D319" s="217" t="s">
        <v>150</v>
      </c>
      <c r="E319" s="218" t="s">
        <v>625</v>
      </c>
      <c r="F319" s="219" t="s">
        <v>626</v>
      </c>
      <c r="G319" s="220" t="s">
        <v>153</v>
      </c>
      <c r="H319" s="221">
        <v>540</v>
      </c>
      <c r="I319" s="222"/>
      <c r="J319" s="222"/>
      <c r="K319" s="223">
        <f>ROUND(P319*H319,2)</f>
        <v>0</v>
      </c>
      <c r="L319" s="219" t="s">
        <v>154</v>
      </c>
      <c r="M319" s="34"/>
      <c r="N319" s="224" t="s">
        <v>1</v>
      </c>
      <c r="O319" s="225" t="s">
        <v>43</v>
      </c>
      <c r="P319" s="226">
        <f>I319+J319</f>
        <v>0</v>
      </c>
      <c r="Q319" s="226">
        <f>ROUND(I319*H319,2)</f>
        <v>0</v>
      </c>
      <c r="R319" s="226">
        <f>ROUND(J319*H319,2)</f>
        <v>0</v>
      </c>
      <c r="S319" s="67"/>
      <c r="T319" s="227">
        <f>S319*H319</f>
        <v>0</v>
      </c>
      <c r="U319" s="227">
        <v>0</v>
      </c>
      <c r="V319" s="227">
        <f>U319*H319</f>
        <v>0</v>
      </c>
      <c r="W319" s="227">
        <v>0</v>
      </c>
      <c r="X319" s="227">
        <f>W319*H319</f>
        <v>0</v>
      </c>
      <c r="Y319" s="228" t="s">
        <v>1</v>
      </c>
      <c r="Z319" s="31"/>
      <c r="AA319" s="31"/>
      <c r="AB319" s="31"/>
      <c r="AC319" s="31"/>
      <c r="AD319" s="31"/>
      <c r="AE319" s="31"/>
      <c r="AR319" s="229" t="s">
        <v>155</v>
      </c>
      <c r="AT319" s="229" t="s">
        <v>150</v>
      </c>
      <c r="AU319" s="229" t="s">
        <v>88</v>
      </c>
      <c r="AY319" s="13" t="s">
        <v>148</v>
      </c>
      <c r="BE319" s="111">
        <f>IF(O319="základní",K319,0)</f>
        <v>0</v>
      </c>
      <c r="BF319" s="111">
        <f>IF(O319="snížená",K319,0)</f>
        <v>0</v>
      </c>
      <c r="BG319" s="111">
        <f>IF(O319="zákl. přenesená",K319,0)</f>
        <v>0</v>
      </c>
      <c r="BH319" s="111">
        <f>IF(O319="sníž. přenesená",K319,0)</f>
        <v>0</v>
      </c>
      <c r="BI319" s="111">
        <f>IF(O319="nulová",K319,0)</f>
        <v>0</v>
      </c>
      <c r="BJ319" s="13" t="s">
        <v>88</v>
      </c>
      <c r="BK319" s="111">
        <f>ROUND(P319*H319,2)</f>
        <v>0</v>
      </c>
      <c r="BL319" s="13" t="s">
        <v>155</v>
      </c>
      <c r="BM319" s="229" t="s">
        <v>627</v>
      </c>
    </row>
    <row r="320" spans="1:65" s="2" customFormat="1" ht="39">
      <c r="A320" s="31"/>
      <c r="B320" s="32"/>
      <c r="C320" s="33"/>
      <c r="D320" s="230" t="s">
        <v>157</v>
      </c>
      <c r="E320" s="33"/>
      <c r="F320" s="231" t="s">
        <v>628</v>
      </c>
      <c r="G320" s="33"/>
      <c r="H320" s="33"/>
      <c r="I320" s="125"/>
      <c r="J320" s="125"/>
      <c r="K320" s="33"/>
      <c r="L320" s="33"/>
      <c r="M320" s="34"/>
      <c r="N320" s="232"/>
      <c r="O320" s="233"/>
      <c r="P320" s="67"/>
      <c r="Q320" s="67"/>
      <c r="R320" s="67"/>
      <c r="S320" s="67"/>
      <c r="T320" s="67"/>
      <c r="U320" s="67"/>
      <c r="V320" s="67"/>
      <c r="W320" s="67"/>
      <c r="X320" s="67"/>
      <c r="Y320" s="68"/>
      <c r="Z320" s="31"/>
      <c r="AA320" s="31"/>
      <c r="AB320" s="31"/>
      <c r="AC320" s="31"/>
      <c r="AD320" s="31"/>
      <c r="AE320" s="31"/>
      <c r="AT320" s="13" t="s">
        <v>157</v>
      </c>
      <c r="AU320" s="13" t="s">
        <v>88</v>
      </c>
    </row>
    <row r="321" spans="1:65" s="2" customFormat="1" ht="21.75" customHeight="1">
      <c r="A321" s="31"/>
      <c r="B321" s="32"/>
      <c r="C321" s="217" t="s">
        <v>629</v>
      </c>
      <c r="D321" s="217" t="s">
        <v>150</v>
      </c>
      <c r="E321" s="218" t="s">
        <v>630</v>
      </c>
      <c r="F321" s="219" t="s">
        <v>631</v>
      </c>
      <c r="G321" s="220" t="s">
        <v>153</v>
      </c>
      <c r="H321" s="221">
        <v>380</v>
      </c>
      <c r="I321" s="222"/>
      <c r="J321" s="222"/>
      <c r="K321" s="223">
        <f>ROUND(P321*H321,2)</f>
        <v>0</v>
      </c>
      <c r="L321" s="219" t="s">
        <v>154</v>
      </c>
      <c r="M321" s="34"/>
      <c r="N321" s="224" t="s">
        <v>1</v>
      </c>
      <c r="O321" s="225" t="s">
        <v>43</v>
      </c>
      <c r="P321" s="226">
        <f>I321+J321</f>
        <v>0</v>
      </c>
      <c r="Q321" s="226">
        <f>ROUND(I321*H321,2)</f>
        <v>0</v>
      </c>
      <c r="R321" s="226">
        <f>ROUND(J321*H321,2)</f>
        <v>0</v>
      </c>
      <c r="S321" s="67"/>
      <c r="T321" s="227">
        <f>S321*H321</f>
        <v>0</v>
      </c>
      <c r="U321" s="227">
        <v>0</v>
      </c>
      <c r="V321" s="227">
        <f>U321*H321</f>
        <v>0</v>
      </c>
      <c r="W321" s="227">
        <v>0</v>
      </c>
      <c r="X321" s="227">
        <f>W321*H321</f>
        <v>0</v>
      </c>
      <c r="Y321" s="228" t="s">
        <v>1</v>
      </c>
      <c r="Z321" s="31"/>
      <c r="AA321" s="31"/>
      <c r="AB321" s="31"/>
      <c r="AC321" s="31"/>
      <c r="AD321" s="31"/>
      <c r="AE321" s="31"/>
      <c r="AR321" s="229" t="s">
        <v>155</v>
      </c>
      <c r="AT321" s="229" t="s">
        <v>150</v>
      </c>
      <c r="AU321" s="229" t="s">
        <v>88</v>
      </c>
      <c r="AY321" s="13" t="s">
        <v>148</v>
      </c>
      <c r="BE321" s="111">
        <f>IF(O321="základní",K321,0)</f>
        <v>0</v>
      </c>
      <c r="BF321" s="111">
        <f>IF(O321="snížená",K321,0)</f>
        <v>0</v>
      </c>
      <c r="BG321" s="111">
        <f>IF(O321="zákl. přenesená",K321,0)</f>
        <v>0</v>
      </c>
      <c r="BH321" s="111">
        <f>IF(O321="sníž. přenesená",K321,0)</f>
        <v>0</v>
      </c>
      <c r="BI321" s="111">
        <f>IF(O321="nulová",K321,0)</f>
        <v>0</v>
      </c>
      <c r="BJ321" s="13" t="s">
        <v>88</v>
      </c>
      <c r="BK321" s="111">
        <f>ROUND(P321*H321,2)</f>
        <v>0</v>
      </c>
      <c r="BL321" s="13" t="s">
        <v>155</v>
      </c>
      <c r="BM321" s="229" t="s">
        <v>632</v>
      </c>
    </row>
    <row r="322" spans="1:65" s="2" customFormat="1" ht="29.25">
      <c r="A322" s="31"/>
      <c r="B322" s="32"/>
      <c r="C322" s="33"/>
      <c r="D322" s="230" t="s">
        <v>157</v>
      </c>
      <c r="E322" s="33"/>
      <c r="F322" s="231" t="s">
        <v>633</v>
      </c>
      <c r="G322" s="33"/>
      <c r="H322" s="33"/>
      <c r="I322" s="125"/>
      <c r="J322" s="125"/>
      <c r="K322" s="33"/>
      <c r="L322" s="33"/>
      <c r="M322" s="34"/>
      <c r="N322" s="232"/>
      <c r="O322" s="233"/>
      <c r="P322" s="67"/>
      <c r="Q322" s="67"/>
      <c r="R322" s="67"/>
      <c r="S322" s="67"/>
      <c r="T322" s="67"/>
      <c r="U322" s="67"/>
      <c r="V322" s="67"/>
      <c r="W322" s="67"/>
      <c r="X322" s="67"/>
      <c r="Y322" s="68"/>
      <c r="Z322" s="31"/>
      <c r="AA322" s="31"/>
      <c r="AB322" s="31"/>
      <c r="AC322" s="31"/>
      <c r="AD322" s="31"/>
      <c r="AE322" s="31"/>
      <c r="AT322" s="13" t="s">
        <v>157</v>
      </c>
      <c r="AU322" s="13" t="s">
        <v>88</v>
      </c>
    </row>
    <row r="323" spans="1:65" s="2" customFormat="1" ht="21.75" customHeight="1">
      <c r="A323" s="31"/>
      <c r="B323" s="32"/>
      <c r="C323" s="217" t="s">
        <v>634</v>
      </c>
      <c r="D323" s="217" t="s">
        <v>150</v>
      </c>
      <c r="E323" s="218" t="s">
        <v>635</v>
      </c>
      <c r="F323" s="219" t="s">
        <v>636</v>
      </c>
      <c r="G323" s="220" t="s">
        <v>153</v>
      </c>
      <c r="H323" s="221">
        <v>80</v>
      </c>
      <c r="I323" s="222"/>
      <c r="J323" s="222"/>
      <c r="K323" s="223">
        <f>ROUND(P323*H323,2)</f>
        <v>0</v>
      </c>
      <c r="L323" s="219" t="s">
        <v>154</v>
      </c>
      <c r="M323" s="34"/>
      <c r="N323" s="224" t="s">
        <v>1</v>
      </c>
      <c r="O323" s="225" t="s">
        <v>43</v>
      </c>
      <c r="P323" s="226">
        <f>I323+J323</f>
        <v>0</v>
      </c>
      <c r="Q323" s="226">
        <f>ROUND(I323*H323,2)</f>
        <v>0</v>
      </c>
      <c r="R323" s="226">
        <f>ROUND(J323*H323,2)</f>
        <v>0</v>
      </c>
      <c r="S323" s="67"/>
      <c r="T323" s="227">
        <f>S323*H323</f>
        <v>0</v>
      </c>
      <c r="U323" s="227">
        <v>0</v>
      </c>
      <c r="V323" s="227">
        <f>U323*H323</f>
        <v>0</v>
      </c>
      <c r="W323" s="227">
        <v>0</v>
      </c>
      <c r="X323" s="227">
        <f>W323*H323</f>
        <v>0</v>
      </c>
      <c r="Y323" s="228" t="s">
        <v>1</v>
      </c>
      <c r="Z323" s="31"/>
      <c r="AA323" s="31"/>
      <c r="AB323" s="31"/>
      <c r="AC323" s="31"/>
      <c r="AD323" s="31"/>
      <c r="AE323" s="31"/>
      <c r="AR323" s="229" t="s">
        <v>155</v>
      </c>
      <c r="AT323" s="229" t="s">
        <v>150</v>
      </c>
      <c r="AU323" s="229" t="s">
        <v>88</v>
      </c>
      <c r="AY323" s="13" t="s">
        <v>148</v>
      </c>
      <c r="BE323" s="111">
        <f>IF(O323="základní",K323,0)</f>
        <v>0</v>
      </c>
      <c r="BF323" s="111">
        <f>IF(O323="snížená",K323,0)</f>
        <v>0</v>
      </c>
      <c r="BG323" s="111">
        <f>IF(O323="zákl. přenesená",K323,0)</f>
        <v>0</v>
      </c>
      <c r="BH323" s="111">
        <f>IF(O323="sníž. přenesená",K323,0)</f>
        <v>0</v>
      </c>
      <c r="BI323" s="111">
        <f>IF(O323="nulová",K323,0)</f>
        <v>0</v>
      </c>
      <c r="BJ323" s="13" t="s">
        <v>88</v>
      </c>
      <c r="BK323" s="111">
        <f>ROUND(P323*H323,2)</f>
        <v>0</v>
      </c>
      <c r="BL323" s="13" t="s">
        <v>155</v>
      </c>
      <c r="BM323" s="229" t="s">
        <v>637</v>
      </c>
    </row>
    <row r="324" spans="1:65" s="2" customFormat="1" ht="29.25">
      <c r="A324" s="31"/>
      <c r="B324" s="32"/>
      <c r="C324" s="33"/>
      <c r="D324" s="230" t="s">
        <v>157</v>
      </c>
      <c r="E324" s="33"/>
      <c r="F324" s="231" t="s">
        <v>638</v>
      </c>
      <c r="G324" s="33"/>
      <c r="H324" s="33"/>
      <c r="I324" s="125"/>
      <c r="J324" s="125"/>
      <c r="K324" s="33"/>
      <c r="L324" s="33"/>
      <c r="M324" s="34"/>
      <c r="N324" s="232"/>
      <c r="O324" s="233"/>
      <c r="P324" s="67"/>
      <c r="Q324" s="67"/>
      <c r="R324" s="67"/>
      <c r="S324" s="67"/>
      <c r="T324" s="67"/>
      <c r="U324" s="67"/>
      <c r="V324" s="67"/>
      <c r="W324" s="67"/>
      <c r="X324" s="67"/>
      <c r="Y324" s="68"/>
      <c r="Z324" s="31"/>
      <c r="AA324" s="31"/>
      <c r="AB324" s="31"/>
      <c r="AC324" s="31"/>
      <c r="AD324" s="31"/>
      <c r="AE324" s="31"/>
      <c r="AT324" s="13" t="s">
        <v>157</v>
      </c>
      <c r="AU324" s="13" t="s">
        <v>88</v>
      </c>
    </row>
    <row r="325" spans="1:65" s="2" customFormat="1" ht="21.75" customHeight="1">
      <c r="A325" s="31"/>
      <c r="B325" s="32"/>
      <c r="C325" s="217" t="s">
        <v>639</v>
      </c>
      <c r="D325" s="217" t="s">
        <v>150</v>
      </c>
      <c r="E325" s="218" t="s">
        <v>640</v>
      </c>
      <c r="F325" s="219" t="s">
        <v>641</v>
      </c>
      <c r="G325" s="220" t="s">
        <v>153</v>
      </c>
      <c r="H325" s="221">
        <v>128</v>
      </c>
      <c r="I325" s="222"/>
      <c r="J325" s="222"/>
      <c r="K325" s="223">
        <f>ROUND(P325*H325,2)</f>
        <v>0</v>
      </c>
      <c r="L325" s="219" t="s">
        <v>154</v>
      </c>
      <c r="M325" s="34"/>
      <c r="N325" s="224" t="s">
        <v>1</v>
      </c>
      <c r="O325" s="225" t="s">
        <v>43</v>
      </c>
      <c r="P325" s="226">
        <f>I325+J325</f>
        <v>0</v>
      </c>
      <c r="Q325" s="226">
        <f>ROUND(I325*H325,2)</f>
        <v>0</v>
      </c>
      <c r="R325" s="226">
        <f>ROUND(J325*H325,2)</f>
        <v>0</v>
      </c>
      <c r="S325" s="67"/>
      <c r="T325" s="227">
        <f>S325*H325</f>
        <v>0</v>
      </c>
      <c r="U325" s="227">
        <v>0</v>
      </c>
      <c r="V325" s="227">
        <f>U325*H325</f>
        <v>0</v>
      </c>
      <c r="W325" s="227">
        <v>0</v>
      </c>
      <c r="X325" s="227">
        <f>W325*H325</f>
        <v>0</v>
      </c>
      <c r="Y325" s="228" t="s">
        <v>1</v>
      </c>
      <c r="Z325" s="31"/>
      <c r="AA325" s="31"/>
      <c r="AB325" s="31"/>
      <c r="AC325" s="31"/>
      <c r="AD325" s="31"/>
      <c r="AE325" s="31"/>
      <c r="AR325" s="229" t="s">
        <v>155</v>
      </c>
      <c r="AT325" s="229" t="s">
        <v>150</v>
      </c>
      <c r="AU325" s="229" t="s">
        <v>88</v>
      </c>
      <c r="AY325" s="13" t="s">
        <v>148</v>
      </c>
      <c r="BE325" s="111">
        <f>IF(O325="základní",K325,0)</f>
        <v>0</v>
      </c>
      <c r="BF325" s="111">
        <f>IF(O325="snížená",K325,0)</f>
        <v>0</v>
      </c>
      <c r="BG325" s="111">
        <f>IF(O325="zákl. přenesená",K325,0)</f>
        <v>0</v>
      </c>
      <c r="BH325" s="111">
        <f>IF(O325="sníž. přenesená",K325,0)</f>
        <v>0</v>
      </c>
      <c r="BI325" s="111">
        <f>IF(O325="nulová",K325,0)</f>
        <v>0</v>
      </c>
      <c r="BJ325" s="13" t="s">
        <v>88</v>
      </c>
      <c r="BK325" s="111">
        <f>ROUND(P325*H325,2)</f>
        <v>0</v>
      </c>
      <c r="BL325" s="13" t="s">
        <v>155</v>
      </c>
      <c r="BM325" s="229" t="s">
        <v>642</v>
      </c>
    </row>
    <row r="326" spans="1:65" s="2" customFormat="1" ht="48.75">
      <c r="A326" s="31"/>
      <c r="B326" s="32"/>
      <c r="C326" s="33"/>
      <c r="D326" s="230" t="s">
        <v>157</v>
      </c>
      <c r="E326" s="33"/>
      <c r="F326" s="231" t="s">
        <v>643</v>
      </c>
      <c r="G326" s="33"/>
      <c r="H326" s="33"/>
      <c r="I326" s="125"/>
      <c r="J326" s="125"/>
      <c r="K326" s="33"/>
      <c r="L326" s="33"/>
      <c r="M326" s="34"/>
      <c r="N326" s="232"/>
      <c r="O326" s="233"/>
      <c r="P326" s="67"/>
      <c r="Q326" s="67"/>
      <c r="R326" s="67"/>
      <c r="S326" s="67"/>
      <c r="T326" s="67"/>
      <c r="U326" s="67"/>
      <c r="V326" s="67"/>
      <c r="W326" s="67"/>
      <c r="X326" s="67"/>
      <c r="Y326" s="68"/>
      <c r="Z326" s="31"/>
      <c r="AA326" s="31"/>
      <c r="AB326" s="31"/>
      <c r="AC326" s="31"/>
      <c r="AD326" s="31"/>
      <c r="AE326" s="31"/>
      <c r="AT326" s="13" t="s">
        <v>157</v>
      </c>
      <c r="AU326" s="13" t="s">
        <v>88</v>
      </c>
    </row>
    <row r="327" spans="1:65" s="2" customFormat="1" ht="21.75" customHeight="1">
      <c r="A327" s="31"/>
      <c r="B327" s="32"/>
      <c r="C327" s="217" t="s">
        <v>644</v>
      </c>
      <c r="D327" s="217" t="s">
        <v>150</v>
      </c>
      <c r="E327" s="218" t="s">
        <v>645</v>
      </c>
      <c r="F327" s="219" t="s">
        <v>646</v>
      </c>
      <c r="G327" s="220" t="s">
        <v>153</v>
      </c>
      <c r="H327" s="221">
        <v>340</v>
      </c>
      <c r="I327" s="222"/>
      <c r="J327" s="222"/>
      <c r="K327" s="223">
        <f>ROUND(P327*H327,2)</f>
        <v>0</v>
      </c>
      <c r="L327" s="219" t="s">
        <v>154</v>
      </c>
      <c r="M327" s="34"/>
      <c r="N327" s="224" t="s">
        <v>1</v>
      </c>
      <c r="O327" s="225" t="s">
        <v>43</v>
      </c>
      <c r="P327" s="226">
        <f>I327+J327</f>
        <v>0</v>
      </c>
      <c r="Q327" s="226">
        <f>ROUND(I327*H327,2)</f>
        <v>0</v>
      </c>
      <c r="R327" s="226">
        <f>ROUND(J327*H327,2)</f>
        <v>0</v>
      </c>
      <c r="S327" s="67"/>
      <c r="T327" s="227">
        <f>S327*H327</f>
        <v>0</v>
      </c>
      <c r="U327" s="227">
        <v>0</v>
      </c>
      <c r="V327" s="227">
        <f>U327*H327</f>
        <v>0</v>
      </c>
      <c r="W327" s="227">
        <v>0</v>
      </c>
      <c r="X327" s="227">
        <f>W327*H327</f>
        <v>0</v>
      </c>
      <c r="Y327" s="228" t="s">
        <v>1</v>
      </c>
      <c r="Z327" s="31"/>
      <c r="AA327" s="31"/>
      <c r="AB327" s="31"/>
      <c r="AC327" s="31"/>
      <c r="AD327" s="31"/>
      <c r="AE327" s="31"/>
      <c r="AR327" s="229" t="s">
        <v>155</v>
      </c>
      <c r="AT327" s="229" t="s">
        <v>150</v>
      </c>
      <c r="AU327" s="229" t="s">
        <v>88</v>
      </c>
      <c r="AY327" s="13" t="s">
        <v>148</v>
      </c>
      <c r="BE327" s="111">
        <f>IF(O327="základní",K327,0)</f>
        <v>0</v>
      </c>
      <c r="BF327" s="111">
        <f>IF(O327="snížená",K327,0)</f>
        <v>0</v>
      </c>
      <c r="BG327" s="111">
        <f>IF(O327="zákl. přenesená",K327,0)</f>
        <v>0</v>
      </c>
      <c r="BH327" s="111">
        <f>IF(O327="sníž. přenesená",K327,0)</f>
        <v>0</v>
      </c>
      <c r="BI327" s="111">
        <f>IF(O327="nulová",K327,0)</f>
        <v>0</v>
      </c>
      <c r="BJ327" s="13" t="s">
        <v>88</v>
      </c>
      <c r="BK327" s="111">
        <f>ROUND(P327*H327,2)</f>
        <v>0</v>
      </c>
      <c r="BL327" s="13" t="s">
        <v>155</v>
      </c>
      <c r="BM327" s="229" t="s">
        <v>647</v>
      </c>
    </row>
    <row r="328" spans="1:65" s="2" customFormat="1" ht="48.75">
      <c r="A328" s="31"/>
      <c r="B328" s="32"/>
      <c r="C328" s="33"/>
      <c r="D328" s="230" t="s">
        <v>157</v>
      </c>
      <c r="E328" s="33"/>
      <c r="F328" s="231" t="s">
        <v>648</v>
      </c>
      <c r="G328" s="33"/>
      <c r="H328" s="33"/>
      <c r="I328" s="125"/>
      <c r="J328" s="125"/>
      <c r="K328" s="33"/>
      <c r="L328" s="33"/>
      <c r="M328" s="34"/>
      <c r="N328" s="232"/>
      <c r="O328" s="233"/>
      <c r="P328" s="67"/>
      <c r="Q328" s="67"/>
      <c r="R328" s="67"/>
      <c r="S328" s="67"/>
      <c r="T328" s="67"/>
      <c r="U328" s="67"/>
      <c r="V328" s="67"/>
      <c r="W328" s="67"/>
      <c r="X328" s="67"/>
      <c r="Y328" s="68"/>
      <c r="Z328" s="31"/>
      <c r="AA328" s="31"/>
      <c r="AB328" s="31"/>
      <c r="AC328" s="31"/>
      <c r="AD328" s="31"/>
      <c r="AE328" s="31"/>
      <c r="AT328" s="13" t="s">
        <v>157</v>
      </c>
      <c r="AU328" s="13" t="s">
        <v>88</v>
      </c>
    </row>
    <row r="329" spans="1:65" s="2" customFormat="1" ht="21.75" customHeight="1">
      <c r="A329" s="31"/>
      <c r="B329" s="32"/>
      <c r="C329" s="217" t="s">
        <v>649</v>
      </c>
      <c r="D329" s="217" t="s">
        <v>150</v>
      </c>
      <c r="E329" s="218" t="s">
        <v>650</v>
      </c>
      <c r="F329" s="219" t="s">
        <v>651</v>
      </c>
      <c r="G329" s="220" t="s">
        <v>153</v>
      </c>
      <c r="H329" s="221">
        <v>1</v>
      </c>
      <c r="I329" s="222"/>
      <c r="J329" s="222"/>
      <c r="K329" s="223">
        <f>ROUND(P329*H329,2)</f>
        <v>0</v>
      </c>
      <c r="L329" s="219" t="s">
        <v>154</v>
      </c>
      <c r="M329" s="34"/>
      <c r="N329" s="224" t="s">
        <v>1</v>
      </c>
      <c r="O329" s="225" t="s">
        <v>43</v>
      </c>
      <c r="P329" s="226">
        <f>I329+J329</f>
        <v>0</v>
      </c>
      <c r="Q329" s="226">
        <f>ROUND(I329*H329,2)</f>
        <v>0</v>
      </c>
      <c r="R329" s="226">
        <f>ROUND(J329*H329,2)</f>
        <v>0</v>
      </c>
      <c r="S329" s="67"/>
      <c r="T329" s="227">
        <f>S329*H329</f>
        <v>0</v>
      </c>
      <c r="U329" s="227">
        <v>0</v>
      </c>
      <c r="V329" s="227">
        <f>U329*H329</f>
        <v>0</v>
      </c>
      <c r="W329" s="227">
        <v>0</v>
      </c>
      <c r="X329" s="227">
        <f>W329*H329</f>
        <v>0</v>
      </c>
      <c r="Y329" s="228" t="s">
        <v>1</v>
      </c>
      <c r="Z329" s="31"/>
      <c r="AA329" s="31"/>
      <c r="AB329" s="31"/>
      <c r="AC329" s="31"/>
      <c r="AD329" s="31"/>
      <c r="AE329" s="31"/>
      <c r="AR329" s="229" t="s">
        <v>155</v>
      </c>
      <c r="AT329" s="229" t="s">
        <v>150</v>
      </c>
      <c r="AU329" s="229" t="s">
        <v>88</v>
      </c>
      <c r="AY329" s="13" t="s">
        <v>148</v>
      </c>
      <c r="BE329" s="111">
        <f>IF(O329="základní",K329,0)</f>
        <v>0</v>
      </c>
      <c r="BF329" s="111">
        <f>IF(O329="snížená",K329,0)</f>
        <v>0</v>
      </c>
      <c r="BG329" s="111">
        <f>IF(O329="zákl. přenesená",K329,0)</f>
        <v>0</v>
      </c>
      <c r="BH329" s="111">
        <f>IF(O329="sníž. přenesená",K329,0)</f>
        <v>0</v>
      </c>
      <c r="BI329" s="111">
        <f>IF(O329="nulová",K329,0)</f>
        <v>0</v>
      </c>
      <c r="BJ329" s="13" t="s">
        <v>88</v>
      </c>
      <c r="BK329" s="111">
        <f>ROUND(P329*H329,2)</f>
        <v>0</v>
      </c>
      <c r="BL329" s="13" t="s">
        <v>155</v>
      </c>
      <c r="BM329" s="229" t="s">
        <v>652</v>
      </c>
    </row>
    <row r="330" spans="1:65" s="2" customFormat="1" ht="29.25">
      <c r="A330" s="31"/>
      <c r="B330" s="32"/>
      <c r="C330" s="33"/>
      <c r="D330" s="230" t="s">
        <v>157</v>
      </c>
      <c r="E330" s="33"/>
      <c r="F330" s="231" t="s">
        <v>653</v>
      </c>
      <c r="G330" s="33"/>
      <c r="H330" s="33"/>
      <c r="I330" s="125"/>
      <c r="J330" s="125"/>
      <c r="K330" s="33"/>
      <c r="L330" s="33"/>
      <c r="M330" s="34"/>
      <c r="N330" s="232"/>
      <c r="O330" s="233"/>
      <c r="P330" s="67"/>
      <c r="Q330" s="67"/>
      <c r="R330" s="67"/>
      <c r="S330" s="67"/>
      <c r="T330" s="67"/>
      <c r="U330" s="67"/>
      <c r="V330" s="67"/>
      <c r="W330" s="67"/>
      <c r="X330" s="67"/>
      <c r="Y330" s="68"/>
      <c r="Z330" s="31"/>
      <c r="AA330" s="31"/>
      <c r="AB330" s="31"/>
      <c r="AC330" s="31"/>
      <c r="AD330" s="31"/>
      <c r="AE330" s="31"/>
      <c r="AT330" s="13" t="s">
        <v>157</v>
      </c>
      <c r="AU330" s="13" t="s">
        <v>88</v>
      </c>
    </row>
    <row r="331" spans="1:65" s="2" customFormat="1" ht="21.75" customHeight="1">
      <c r="A331" s="31"/>
      <c r="B331" s="32"/>
      <c r="C331" s="217" t="s">
        <v>654</v>
      </c>
      <c r="D331" s="217" t="s">
        <v>150</v>
      </c>
      <c r="E331" s="218" t="s">
        <v>655</v>
      </c>
      <c r="F331" s="219" t="s">
        <v>656</v>
      </c>
      <c r="G331" s="220" t="s">
        <v>153</v>
      </c>
      <c r="H331" s="221">
        <v>1</v>
      </c>
      <c r="I331" s="222"/>
      <c r="J331" s="222"/>
      <c r="K331" s="223">
        <f>ROUND(P331*H331,2)</f>
        <v>0</v>
      </c>
      <c r="L331" s="219" t="s">
        <v>154</v>
      </c>
      <c r="M331" s="34"/>
      <c r="N331" s="224" t="s">
        <v>1</v>
      </c>
      <c r="O331" s="225" t="s">
        <v>43</v>
      </c>
      <c r="P331" s="226">
        <f>I331+J331</f>
        <v>0</v>
      </c>
      <c r="Q331" s="226">
        <f>ROUND(I331*H331,2)</f>
        <v>0</v>
      </c>
      <c r="R331" s="226">
        <f>ROUND(J331*H331,2)</f>
        <v>0</v>
      </c>
      <c r="S331" s="67"/>
      <c r="T331" s="227">
        <f>S331*H331</f>
        <v>0</v>
      </c>
      <c r="U331" s="227">
        <v>0</v>
      </c>
      <c r="V331" s="227">
        <f>U331*H331</f>
        <v>0</v>
      </c>
      <c r="W331" s="227">
        <v>0</v>
      </c>
      <c r="X331" s="227">
        <f>W331*H331</f>
        <v>0</v>
      </c>
      <c r="Y331" s="228" t="s">
        <v>1</v>
      </c>
      <c r="Z331" s="31"/>
      <c r="AA331" s="31"/>
      <c r="AB331" s="31"/>
      <c r="AC331" s="31"/>
      <c r="AD331" s="31"/>
      <c r="AE331" s="31"/>
      <c r="AR331" s="229" t="s">
        <v>155</v>
      </c>
      <c r="AT331" s="229" t="s">
        <v>150</v>
      </c>
      <c r="AU331" s="229" t="s">
        <v>88</v>
      </c>
      <c r="AY331" s="13" t="s">
        <v>148</v>
      </c>
      <c r="BE331" s="111">
        <f>IF(O331="základní",K331,0)</f>
        <v>0</v>
      </c>
      <c r="BF331" s="111">
        <f>IF(O331="snížená",K331,0)</f>
        <v>0</v>
      </c>
      <c r="BG331" s="111">
        <f>IF(O331="zákl. přenesená",K331,0)</f>
        <v>0</v>
      </c>
      <c r="BH331" s="111">
        <f>IF(O331="sníž. přenesená",K331,0)</f>
        <v>0</v>
      </c>
      <c r="BI331" s="111">
        <f>IF(O331="nulová",K331,0)</f>
        <v>0</v>
      </c>
      <c r="BJ331" s="13" t="s">
        <v>88</v>
      </c>
      <c r="BK331" s="111">
        <f>ROUND(P331*H331,2)</f>
        <v>0</v>
      </c>
      <c r="BL331" s="13" t="s">
        <v>155</v>
      </c>
      <c r="BM331" s="229" t="s">
        <v>657</v>
      </c>
    </row>
    <row r="332" spans="1:65" s="2" customFormat="1" ht="29.25">
      <c r="A332" s="31"/>
      <c r="B332" s="32"/>
      <c r="C332" s="33"/>
      <c r="D332" s="230" t="s">
        <v>157</v>
      </c>
      <c r="E332" s="33"/>
      <c r="F332" s="231" t="s">
        <v>658</v>
      </c>
      <c r="G332" s="33"/>
      <c r="H332" s="33"/>
      <c r="I332" s="125"/>
      <c r="J332" s="125"/>
      <c r="K332" s="33"/>
      <c r="L332" s="33"/>
      <c r="M332" s="34"/>
      <c r="N332" s="232"/>
      <c r="O332" s="233"/>
      <c r="P332" s="67"/>
      <c r="Q332" s="67"/>
      <c r="R332" s="67"/>
      <c r="S332" s="67"/>
      <c r="T332" s="67"/>
      <c r="U332" s="67"/>
      <c r="V332" s="67"/>
      <c r="W332" s="67"/>
      <c r="X332" s="67"/>
      <c r="Y332" s="68"/>
      <c r="Z332" s="31"/>
      <c r="AA332" s="31"/>
      <c r="AB332" s="31"/>
      <c r="AC332" s="31"/>
      <c r="AD332" s="31"/>
      <c r="AE332" s="31"/>
      <c r="AT332" s="13" t="s">
        <v>157</v>
      </c>
      <c r="AU332" s="13" t="s">
        <v>88</v>
      </c>
    </row>
    <row r="333" spans="1:65" s="2" customFormat="1" ht="21.75" customHeight="1">
      <c r="A333" s="31"/>
      <c r="B333" s="32"/>
      <c r="C333" s="217" t="s">
        <v>659</v>
      </c>
      <c r="D333" s="217" t="s">
        <v>150</v>
      </c>
      <c r="E333" s="218" t="s">
        <v>660</v>
      </c>
      <c r="F333" s="219" t="s">
        <v>661</v>
      </c>
      <c r="G333" s="220" t="s">
        <v>153</v>
      </c>
      <c r="H333" s="221">
        <v>16</v>
      </c>
      <c r="I333" s="222"/>
      <c r="J333" s="222"/>
      <c r="K333" s="223">
        <f>ROUND(P333*H333,2)</f>
        <v>0</v>
      </c>
      <c r="L333" s="219" t="s">
        <v>154</v>
      </c>
      <c r="M333" s="34"/>
      <c r="N333" s="224" t="s">
        <v>1</v>
      </c>
      <c r="O333" s="225" t="s">
        <v>43</v>
      </c>
      <c r="P333" s="226">
        <f>I333+J333</f>
        <v>0</v>
      </c>
      <c r="Q333" s="226">
        <f>ROUND(I333*H333,2)</f>
        <v>0</v>
      </c>
      <c r="R333" s="226">
        <f>ROUND(J333*H333,2)</f>
        <v>0</v>
      </c>
      <c r="S333" s="67"/>
      <c r="T333" s="227">
        <f>S333*H333</f>
        <v>0</v>
      </c>
      <c r="U333" s="227">
        <v>0</v>
      </c>
      <c r="V333" s="227">
        <f>U333*H333</f>
        <v>0</v>
      </c>
      <c r="W333" s="227">
        <v>0</v>
      </c>
      <c r="X333" s="227">
        <f>W333*H333</f>
        <v>0</v>
      </c>
      <c r="Y333" s="228" t="s">
        <v>1</v>
      </c>
      <c r="Z333" s="31"/>
      <c r="AA333" s="31"/>
      <c r="AB333" s="31"/>
      <c r="AC333" s="31"/>
      <c r="AD333" s="31"/>
      <c r="AE333" s="31"/>
      <c r="AR333" s="229" t="s">
        <v>155</v>
      </c>
      <c r="AT333" s="229" t="s">
        <v>150</v>
      </c>
      <c r="AU333" s="229" t="s">
        <v>88</v>
      </c>
      <c r="AY333" s="13" t="s">
        <v>148</v>
      </c>
      <c r="BE333" s="111">
        <f>IF(O333="základní",K333,0)</f>
        <v>0</v>
      </c>
      <c r="BF333" s="111">
        <f>IF(O333="snížená",K333,0)</f>
        <v>0</v>
      </c>
      <c r="BG333" s="111">
        <f>IF(O333="zákl. přenesená",K333,0)</f>
        <v>0</v>
      </c>
      <c r="BH333" s="111">
        <f>IF(O333="sníž. přenesená",K333,0)</f>
        <v>0</v>
      </c>
      <c r="BI333" s="111">
        <f>IF(O333="nulová",K333,0)</f>
        <v>0</v>
      </c>
      <c r="BJ333" s="13" t="s">
        <v>88</v>
      </c>
      <c r="BK333" s="111">
        <f>ROUND(P333*H333,2)</f>
        <v>0</v>
      </c>
      <c r="BL333" s="13" t="s">
        <v>155</v>
      </c>
      <c r="BM333" s="229" t="s">
        <v>662</v>
      </c>
    </row>
    <row r="334" spans="1:65" s="2" customFormat="1" ht="29.25">
      <c r="A334" s="31"/>
      <c r="B334" s="32"/>
      <c r="C334" s="33"/>
      <c r="D334" s="230" t="s">
        <v>157</v>
      </c>
      <c r="E334" s="33"/>
      <c r="F334" s="231" t="s">
        <v>663</v>
      </c>
      <c r="G334" s="33"/>
      <c r="H334" s="33"/>
      <c r="I334" s="125"/>
      <c r="J334" s="125"/>
      <c r="K334" s="33"/>
      <c r="L334" s="33"/>
      <c r="M334" s="34"/>
      <c r="N334" s="232"/>
      <c r="O334" s="233"/>
      <c r="P334" s="67"/>
      <c r="Q334" s="67"/>
      <c r="R334" s="67"/>
      <c r="S334" s="67"/>
      <c r="T334" s="67"/>
      <c r="U334" s="67"/>
      <c r="V334" s="67"/>
      <c r="W334" s="67"/>
      <c r="X334" s="67"/>
      <c r="Y334" s="68"/>
      <c r="Z334" s="31"/>
      <c r="AA334" s="31"/>
      <c r="AB334" s="31"/>
      <c r="AC334" s="31"/>
      <c r="AD334" s="31"/>
      <c r="AE334" s="31"/>
      <c r="AT334" s="13" t="s">
        <v>157</v>
      </c>
      <c r="AU334" s="13" t="s">
        <v>88</v>
      </c>
    </row>
    <row r="335" spans="1:65" s="2" customFormat="1" ht="21.75" customHeight="1">
      <c r="A335" s="31"/>
      <c r="B335" s="32"/>
      <c r="C335" s="217" t="s">
        <v>664</v>
      </c>
      <c r="D335" s="217" t="s">
        <v>150</v>
      </c>
      <c r="E335" s="218" t="s">
        <v>665</v>
      </c>
      <c r="F335" s="219" t="s">
        <v>666</v>
      </c>
      <c r="G335" s="220" t="s">
        <v>153</v>
      </c>
      <c r="H335" s="221">
        <v>16</v>
      </c>
      <c r="I335" s="222"/>
      <c r="J335" s="222"/>
      <c r="K335" s="223">
        <f>ROUND(P335*H335,2)</f>
        <v>0</v>
      </c>
      <c r="L335" s="219" t="s">
        <v>154</v>
      </c>
      <c r="M335" s="34"/>
      <c r="N335" s="224" t="s">
        <v>1</v>
      </c>
      <c r="O335" s="225" t="s">
        <v>43</v>
      </c>
      <c r="P335" s="226">
        <f>I335+J335</f>
        <v>0</v>
      </c>
      <c r="Q335" s="226">
        <f>ROUND(I335*H335,2)</f>
        <v>0</v>
      </c>
      <c r="R335" s="226">
        <f>ROUND(J335*H335,2)</f>
        <v>0</v>
      </c>
      <c r="S335" s="67"/>
      <c r="T335" s="227">
        <f>S335*H335</f>
        <v>0</v>
      </c>
      <c r="U335" s="227">
        <v>0</v>
      </c>
      <c r="V335" s="227">
        <f>U335*H335</f>
        <v>0</v>
      </c>
      <c r="W335" s="227">
        <v>0</v>
      </c>
      <c r="X335" s="227">
        <f>W335*H335</f>
        <v>0</v>
      </c>
      <c r="Y335" s="228" t="s">
        <v>1</v>
      </c>
      <c r="Z335" s="31"/>
      <c r="AA335" s="31"/>
      <c r="AB335" s="31"/>
      <c r="AC335" s="31"/>
      <c r="AD335" s="31"/>
      <c r="AE335" s="31"/>
      <c r="AR335" s="229" t="s">
        <v>155</v>
      </c>
      <c r="AT335" s="229" t="s">
        <v>150</v>
      </c>
      <c r="AU335" s="229" t="s">
        <v>88</v>
      </c>
      <c r="AY335" s="13" t="s">
        <v>148</v>
      </c>
      <c r="BE335" s="111">
        <f>IF(O335="základní",K335,0)</f>
        <v>0</v>
      </c>
      <c r="BF335" s="111">
        <f>IF(O335="snížená",K335,0)</f>
        <v>0</v>
      </c>
      <c r="BG335" s="111">
        <f>IF(O335="zákl. přenesená",K335,0)</f>
        <v>0</v>
      </c>
      <c r="BH335" s="111">
        <f>IF(O335="sníž. přenesená",K335,0)</f>
        <v>0</v>
      </c>
      <c r="BI335" s="111">
        <f>IF(O335="nulová",K335,0)</f>
        <v>0</v>
      </c>
      <c r="BJ335" s="13" t="s">
        <v>88</v>
      </c>
      <c r="BK335" s="111">
        <f>ROUND(P335*H335,2)</f>
        <v>0</v>
      </c>
      <c r="BL335" s="13" t="s">
        <v>155</v>
      </c>
      <c r="BM335" s="229" t="s">
        <v>667</v>
      </c>
    </row>
    <row r="336" spans="1:65" s="2" customFormat="1" ht="19.5">
      <c r="A336" s="31"/>
      <c r="B336" s="32"/>
      <c r="C336" s="33"/>
      <c r="D336" s="230" t="s">
        <v>157</v>
      </c>
      <c r="E336" s="33"/>
      <c r="F336" s="231" t="s">
        <v>668</v>
      </c>
      <c r="G336" s="33"/>
      <c r="H336" s="33"/>
      <c r="I336" s="125"/>
      <c r="J336" s="125"/>
      <c r="K336" s="33"/>
      <c r="L336" s="33"/>
      <c r="M336" s="34"/>
      <c r="N336" s="232"/>
      <c r="O336" s="233"/>
      <c r="P336" s="67"/>
      <c r="Q336" s="67"/>
      <c r="R336" s="67"/>
      <c r="S336" s="67"/>
      <c r="T336" s="67"/>
      <c r="U336" s="67"/>
      <c r="V336" s="67"/>
      <c r="W336" s="67"/>
      <c r="X336" s="67"/>
      <c r="Y336" s="68"/>
      <c r="Z336" s="31"/>
      <c r="AA336" s="31"/>
      <c r="AB336" s="31"/>
      <c r="AC336" s="31"/>
      <c r="AD336" s="31"/>
      <c r="AE336" s="31"/>
      <c r="AT336" s="13" t="s">
        <v>157</v>
      </c>
      <c r="AU336" s="13" t="s">
        <v>88</v>
      </c>
    </row>
    <row r="337" spans="1:65" s="2" customFormat="1" ht="21.75" customHeight="1">
      <c r="A337" s="31"/>
      <c r="B337" s="32"/>
      <c r="C337" s="217" t="s">
        <v>669</v>
      </c>
      <c r="D337" s="217" t="s">
        <v>150</v>
      </c>
      <c r="E337" s="218" t="s">
        <v>670</v>
      </c>
      <c r="F337" s="219" t="s">
        <v>671</v>
      </c>
      <c r="G337" s="220" t="s">
        <v>153</v>
      </c>
      <c r="H337" s="221">
        <v>236</v>
      </c>
      <c r="I337" s="222"/>
      <c r="J337" s="222"/>
      <c r="K337" s="223">
        <f>ROUND(P337*H337,2)</f>
        <v>0</v>
      </c>
      <c r="L337" s="219" t="s">
        <v>154</v>
      </c>
      <c r="M337" s="34"/>
      <c r="N337" s="224" t="s">
        <v>1</v>
      </c>
      <c r="O337" s="225" t="s">
        <v>43</v>
      </c>
      <c r="P337" s="226">
        <f>I337+J337</f>
        <v>0</v>
      </c>
      <c r="Q337" s="226">
        <f>ROUND(I337*H337,2)</f>
        <v>0</v>
      </c>
      <c r="R337" s="226">
        <f>ROUND(J337*H337,2)</f>
        <v>0</v>
      </c>
      <c r="S337" s="67"/>
      <c r="T337" s="227">
        <f>S337*H337</f>
        <v>0</v>
      </c>
      <c r="U337" s="227">
        <v>0</v>
      </c>
      <c r="V337" s="227">
        <f>U337*H337</f>
        <v>0</v>
      </c>
      <c r="W337" s="227">
        <v>0</v>
      </c>
      <c r="X337" s="227">
        <f>W337*H337</f>
        <v>0</v>
      </c>
      <c r="Y337" s="228" t="s">
        <v>1</v>
      </c>
      <c r="Z337" s="31"/>
      <c r="AA337" s="31"/>
      <c r="AB337" s="31"/>
      <c r="AC337" s="31"/>
      <c r="AD337" s="31"/>
      <c r="AE337" s="31"/>
      <c r="AR337" s="229" t="s">
        <v>155</v>
      </c>
      <c r="AT337" s="229" t="s">
        <v>150</v>
      </c>
      <c r="AU337" s="229" t="s">
        <v>88</v>
      </c>
      <c r="AY337" s="13" t="s">
        <v>148</v>
      </c>
      <c r="BE337" s="111">
        <f>IF(O337="základní",K337,0)</f>
        <v>0</v>
      </c>
      <c r="BF337" s="111">
        <f>IF(O337="snížená",K337,0)</f>
        <v>0</v>
      </c>
      <c r="BG337" s="111">
        <f>IF(O337="zákl. přenesená",K337,0)</f>
        <v>0</v>
      </c>
      <c r="BH337" s="111">
        <f>IF(O337="sníž. přenesená",K337,0)</f>
        <v>0</v>
      </c>
      <c r="BI337" s="111">
        <f>IF(O337="nulová",K337,0)</f>
        <v>0</v>
      </c>
      <c r="BJ337" s="13" t="s">
        <v>88</v>
      </c>
      <c r="BK337" s="111">
        <f>ROUND(P337*H337,2)</f>
        <v>0</v>
      </c>
      <c r="BL337" s="13" t="s">
        <v>155</v>
      </c>
      <c r="BM337" s="229" t="s">
        <v>672</v>
      </c>
    </row>
    <row r="338" spans="1:65" s="2" customFormat="1" ht="29.25">
      <c r="A338" s="31"/>
      <c r="B338" s="32"/>
      <c r="C338" s="33"/>
      <c r="D338" s="230" t="s">
        <v>157</v>
      </c>
      <c r="E338" s="33"/>
      <c r="F338" s="231" t="s">
        <v>673</v>
      </c>
      <c r="G338" s="33"/>
      <c r="H338" s="33"/>
      <c r="I338" s="125"/>
      <c r="J338" s="125"/>
      <c r="K338" s="33"/>
      <c r="L338" s="33"/>
      <c r="M338" s="34"/>
      <c r="N338" s="232"/>
      <c r="O338" s="233"/>
      <c r="P338" s="67"/>
      <c r="Q338" s="67"/>
      <c r="R338" s="67"/>
      <c r="S338" s="67"/>
      <c r="T338" s="67"/>
      <c r="U338" s="67"/>
      <c r="V338" s="67"/>
      <c r="W338" s="67"/>
      <c r="X338" s="67"/>
      <c r="Y338" s="68"/>
      <c r="Z338" s="31"/>
      <c r="AA338" s="31"/>
      <c r="AB338" s="31"/>
      <c r="AC338" s="31"/>
      <c r="AD338" s="31"/>
      <c r="AE338" s="31"/>
      <c r="AT338" s="13" t="s">
        <v>157</v>
      </c>
      <c r="AU338" s="13" t="s">
        <v>88</v>
      </c>
    </row>
    <row r="339" spans="1:65" s="2" customFormat="1" ht="21.75" customHeight="1">
      <c r="A339" s="31"/>
      <c r="B339" s="32"/>
      <c r="C339" s="217" t="s">
        <v>674</v>
      </c>
      <c r="D339" s="217" t="s">
        <v>150</v>
      </c>
      <c r="E339" s="218" t="s">
        <v>675</v>
      </c>
      <c r="F339" s="219" t="s">
        <v>676</v>
      </c>
      <c r="G339" s="220" t="s">
        <v>153</v>
      </c>
      <c r="H339" s="221">
        <v>1</v>
      </c>
      <c r="I339" s="222"/>
      <c r="J339" s="222"/>
      <c r="K339" s="223">
        <f>ROUND(P339*H339,2)</f>
        <v>0</v>
      </c>
      <c r="L339" s="219" t="s">
        <v>154</v>
      </c>
      <c r="M339" s="34"/>
      <c r="N339" s="224" t="s">
        <v>1</v>
      </c>
      <c r="O339" s="225" t="s">
        <v>43</v>
      </c>
      <c r="P339" s="226">
        <f>I339+J339</f>
        <v>0</v>
      </c>
      <c r="Q339" s="226">
        <f>ROUND(I339*H339,2)</f>
        <v>0</v>
      </c>
      <c r="R339" s="226">
        <f>ROUND(J339*H339,2)</f>
        <v>0</v>
      </c>
      <c r="S339" s="67"/>
      <c r="T339" s="227">
        <f>S339*H339</f>
        <v>0</v>
      </c>
      <c r="U339" s="227">
        <v>0</v>
      </c>
      <c r="V339" s="227">
        <f>U339*H339</f>
        <v>0</v>
      </c>
      <c r="W339" s="227">
        <v>0</v>
      </c>
      <c r="X339" s="227">
        <f>W339*H339</f>
        <v>0</v>
      </c>
      <c r="Y339" s="228" t="s">
        <v>1</v>
      </c>
      <c r="Z339" s="31"/>
      <c r="AA339" s="31"/>
      <c r="AB339" s="31"/>
      <c r="AC339" s="31"/>
      <c r="AD339" s="31"/>
      <c r="AE339" s="31"/>
      <c r="AR339" s="229" t="s">
        <v>155</v>
      </c>
      <c r="AT339" s="229" t="s">
        <v>150</v>
      </c>
      <c r="AU339" s="229" t="s">
        <v>88</v>
      </c>
      <c r="AY339" s="13" t="s">
        <v>148</v>
      </c>
      <c r="BE339" s="111">
        <f>IF(O339="základní",K339,0)</f>
        <v>0</v>
      </c>
      <c r="BF339" s="111">
        <f>IF(O339="snížená",K339,0)</f>
        <v>0</v>
      </c>
      <c r="BG339" s="111">
        <f>IF(O339="zákl. přenesená",K339,0)</f>
        <v>0</v>
      </c>
      <c r="BH339" s="111">
        <f>IF(O339="sníž. přenesená",K339,0)</f>
        <v>0</v>
      </c>
      <c r="BI339" s="111">
        <f>IF(O339="nulová",K339,0)</f>
        <v>0</v>
      </c>
      <c r="BJ339" s="13" t="s">
        <v>88</v>
      </c>
      <c r="BK339" s="111">
        <f>ROUND(P339*H339,2)</f>
        <v>0</v>
      </c>
      <c r="BL339" s="13" t="s">
        <v>155</v>
      </c>
      <c r="BM339" s="229" t="s">
        <v>677</v>
      </c>
    </row>
    <row r="340" spans="1:65" s="2" customFormat="1" ht="29.25">
      <c r="A340" s="31"/>
      <c r="B340" s="32"/>
      <c r="C340" s="33"/>
      <c r="D340" s="230" t="s">
        <v>157</v>
      </c>
      <c r="E340" s="33"/>
      <c r="F340" s="231" t="s">
        <v>678</v>
      </c>
      <c r="G340" s="33"/>
      <c r="H340" s="33"/>
      <c r="I340" s="125"/>
      <c r="J340" s="125"/>
      <c r="K340" s="33"/>
      <c r="L340" s="33"/>
      <c r="M340" s="34"/>
      <c r="N340" s="232"/>
      <c r="O340" s="233"/>
      <c r="P340" s="67"/>
      <c r="Q340" s="67"/>
      <c r="R340" s="67"/>
      <c r="S340" s="67"/>
      <c r="T340" s="67"/>
      <c r="U340" s="67"/>
      <c r="V340" s="67"/>
      <c r="W340" s="67"/>
      <c r="X340" s="67"/>
      <c r="Y340" s="68"/>
      <c r="Z340" s="31"/>
      <c r="AA340" s="31"/>
      <c r="AB340" s="31"/>
      <c r="AC340" s="31"/>
      <c r="AD340" s="31"/>
      <c r="AE340" s="31"/>
      <c r="AT340" s="13" t="s">
        <v>157</v>
      </c>
      <c r="AU340" s="13" t="s">
        <v>88</v>
      </c>
    </row>
    <row r="341" spans="1:65" s="2" customFormat="1" ht="21.75" customHeight="1">
      <c r="A341" s="31"/>
      <c r="B341" s="32"/>
      <c r="C341" s="217" t="s">
        <v>679</v>
      </c>
      <c r="D341" s="217" t="s">
        <v>150</v>
      </c>
      <c r="E341" s="218" t="s">
        <v>680</v>
      </c>
      <c r="F341" s="219" t="s">
        <v>681</v>
      </c>
      <c r="G341" s="220" t="s">
        <v>153</v>
      </c>
      <c r="H341" s="221">
        <v>252</v>
      </c>
      <c r="I341" s="222"/>
      <c r="J341" s="222"/>
      <c r="K341" s="223">
        <f>ROUND(P341*H341,2)</f>
        <v>0</v>
      </c>
      <c r="L341" s="219" t="s">
        <v>154</v>
      </c>
      <c r="M341" s="34"/>
      <c r="N341" s="224" t="s">
        <v>1</v>
      </c>
      <c r="O341" s="225" t="s">
        <v>43</v>
      </c>
      <c r="P341" s="226">
        <f>I341+J341</f>
        <v>0</v>
      </c>
      <c r="Q341" s="226">
        <f>ROUND(I341*H341,2)</f>
        <v>0</v>
      </c>
      <c r="R341" s="226">
        <f>ROUND(J341*H341,2)</f>
        <v>0</v>
      </c>
      <c r="S341" s="67"/>
      <c r="T341" s="227">
        <f>S341*H341</f>
        <v>0</v>
      </c>
      <c r="U341" s="227">
        <v>0</v>
      </c>
      <c r="V341" s="227">
        <f>U341*H341</f>
        <v>0</v>
      </c>
      <c r="W341" s="227">
        <v>0</v>
      </c>
      <c r="X341" s="227">
        <f>W341*H341</f>
        <v>0</v>
      </c>
      <c r="Y341" s="228" t="s">
        <v>1</v>
      </c>
      <c r="Z341" s="31"/>
      <c r="AA341" s="31"/>
      <c r="AB341" s="31"/>
      <c r="AC341" s="31"/>
      <c r="AD341" s="31"/>
      <c r="AE341" s="31"/>
      <c r="AR341" s="229" t="s">
        <v>155</v>
      </c>
      <c r="AT341" s="229" t="s">
        <v>150</v>
      </c>
      <c r="AU341" s="229" t="s">
        <v>88</v>
      </c>
      <c r="AY341" s="13" t="s">
        <v>148</v>
      </c>
      <c r="BE341" s="111">
        <f>IF(O341="základní",K341,0)</f>
        <v>0</v>
      </c>
      <c r="BF341" s="111">
        <f>IF(O341="snížená",K341,0)</f>
        <v>0</v>
      </c>
      <c r="BG341" s="111">
        <f>IF(O341="zákl. přenesená",K341,0)</f>
        <v>0</v>
      </c>
      <c r="BH341" s="111">
        <f>IF(O341="sníž. přenesená",K341,0)</f>
        <v>0</v>
      </c>
      <c r="BI341" s="111">
        <f>IF(O341="nulová",K341,0)</f>
        <v>0</v>
      </c>
      <c r="BJ341" s="13" t="s">
        <v>88</v>
      </c>
      <c r="BK341" s="111">
        <f>ROUND(P341*H341,2)</f>
        <v>0</v>
      </c>
      <c r="BL341" s="13" t="s">
        <v>155</v>
      </c>
      <c r="BM341" s="229" t="s">
        <v>682</v>
      </c>
    </row>
    <row r="342" spans="1:65" s="2" customFormat="1" ht="29.25">
      <c r="A342" s="31"/>
      <c r="B342" s="32"/>
      <c r="C342" s="33"/>
      <c r="D342" s="230" t="s">
        <v>157</v>
      </c>
      <c r="E342" s="33"/>
      <c r="F342" s="231" t="s">
        <v>683</v>
      </c>
      <c r="G342" s="33"/>
      <c r="H342" s="33"/>
      <c r="I342" s="125"/>
      <c r="J342" s="125"/>
      <c r="K342" s="33"/>
      <c r="L342" s="33"/>
      <c r="M342" s="34"/>
      <c r="N342" s="232"/>
      <c r="O342" s="233"/>
      <c r="P342" s="67"/>
      <c r="Q342" s="67"/>
      <c r="R342" s="67"/>
      <c r="S342" s="67"/>
      <c r="T342" s="67"/>
      <c r="U342" s="67"/>
      <c r="V342" s="67"/>
      <c r="W342" s="67"/>
      <c r="X342" s="67"/>
      <c r="Y342" s="68"/>
      <c r="Z342" s="31"/>
      <c r="AA342" s="31"/>
      <c r="AB342" s="31"/>
      <c r="AC342" s="31"/>
      <c r="AD342" s="31"/>
      <c r="AE342" s="31"/>
      <c r="AT342" s="13" t="s">
        <v>157</v>
      </c>
      <c r="AU342" s="13" t="s">
        <v>88</v>
      </c>
    </row>
    <row r="343" spans="1:65" s="2" customFormat="1" ht="21.75" customHeight="1">
      <c r="A343" s="31"/>
      <c r="B343" s="32"/>
      <c r="C343" s="217" t="s">
        <v>684</v>
      </c>
      <c r="D343" s="217" t="s">
        <v>150</v>
      </c>
      <c r="E343" s="218" t="s">
        <v>685</v>
      </c>
      <c r="F343" s="219" t="s">
        <v>686</v>
      </c>
      <c r="G343" s="220" t="s">
        <v>153</v>
      </c>
      <c r="H343" s="221">
        <v>256</v>
      </c>
      <c r="I343" s="222"/>
      <c r="J343" s="222"/>
      <c r="K343" s="223">
        <f>ROUND(P343*H343,2)</f>
        <v>0</v>
      </c>
      <c r="L343" s="219" t="s">
        <v>154</v>
      </c>
      <c r="M343" s="34"/>
      <c r="N343" s="224" t="s">
        <v>1</v>
      </c>
      <c r="O343" s="225" t="s">
        <v>43</v>
      </c>
      <c r="P343" s="226">
        <f>I343+J343</f>
        <v>0</v>
      </c>
      <c r="Q343" s="226">
        <f>ROUND(I343*H343,2)</f>
        <v>0</v>
      </c>
      <c r="R343" s="226">
        <f>ROUND(J343*H343,2)</f>
        <v>0</v>
      </c>
      <c r="S343" s="67"/>
      <c r="T343" s="227">
        <f>S343*H343</f>
        <v>0</v>
      </c>
      <c r="U343" s="227">
        <v>0</v>
      </c>
      <c r="V343" s="227">
        <f>U343*H343</f>
        <v>0</v>
      </c>
      <c r="W343" s="227">
        <v>0</v>
      </c>
      <c r="X343" s="227">
        <f>W343*H343</f>
        <v>0</v>
      </c>
      <c r="Y343" s="228" t="s">
        <v>1</v>
      </c>
      <c r="Z343" s="31"/>
      <c r="AA343" s="31"/>
      <c r="AB343" s="31"/>
      <c r="AC343" s="31"/>
      <c r="AD343" s="31"/>
      <c r="AE343" s="31"/>
      <c r="AR343" s="229" t="s">
        <v>155</v>
      </c>
      <c r="AT343" s="229" t="s">
        <v>150</v>
      </c>
      <c r="AU343" s="229" t="s">
        <v>88</v>
      </c>
      <c r="AY343" s="13" t="s">
        <v>148</v>
      </c>
      <c r="BE343" s="111">
        <f>IF(O343="základní",K343,0)</f>
        <v>0</v>
      </c>
      <c r="BF343" s="111">
        <f>IF(O343="snížená",K343,0)</f>
        <v>0</v>
      </c>
      <c r="BG343" s="111">
        <f>IF(O343="zákl. přenesená",K343,0)</f>
        <v>0</v>
      </c>
      <c r="BH343" s="111">
        <f>IF(O343="sníž. přenesená",K343,0)</f>
        <v>0</v>
      </c>
      <c r="BI343" s="111">
        <f>IF(O343="nulová",K343,0)</f>
        <v>0</v>
      </c>
      <c r="BJ343" s="13" t="s">
        <v>88</v>
      </c>
      <c r="BK343" s="111">
        <f>ROUND(P343*H343,2)</f>
        <v>0</v>
      </c>
      <c r="BL343" s="13" t="s">
        <v>155</v>
      </c>
      <c r="BM343" s="229" t="s">
        <v>687</v>
      </c>
    </row>
    <row r="344" spans="1:65" s="2" customFormat="1" ht="29.25">
      <c r="A344" s="31"/>
      <c r="B344" s="32"/>
      <c r="C344" s="33"/>
      <c r="D344" s="230" t="s">
        <v>157</v>
      </c>
      <c r="E344" s="33"/>
      <c r="F344" s="231" t="s">
        <v>688</v>
      </c>
      <c r="G344" s="33"/>
      <c r="H344" s="33"/>
      <c r="I344" s="125"/>
      <c r="J344" s="125"/>
      <c r="K344" s="33"/>
      <c r="L344" s="33"/>
      <c r="M344" s="34"/>
      <c r="N344" s="232"/>
      <c r="O344" s="233"/>
      <c r="P344" s="67"/>
      <c r="Q344" s="67"/>
      <c r="R344" s="67"/>
      <c r="S344" s="67"/>
      <c r="T344" s="67"/>
      <c r="U344" s="67"/>
      <c r="V344" s="67"/>
      <c r="W344" s="67"/>
      <c r="X344" s="67"/>
      <c r="Y344" s="68"/>
      <c r="Z344" s="31"/>
      <c r="AA344" s="31"/>
      <c r="AB344" s="31"/>
      <c r="AC344" s="31"/>
      <c r="AD344" s="31"/>
      <c r="AE344" s="31"/>
      <c r="AT344" s="13" t="s">
        <v>157</v>
      </c>
      <c r="AU344" s="13" t="s">
        <v>88</v>
      </c>
    </row>
    <row r="345" spans="1:65" s="2" customFormat="1" ht="21.75" customHeight="1">
      <c r="A345" s="31"/>
      <c r="B345" s="32"/>
      <c r="C345" s="217" t="s">
        <v>689</v>
      </c>
      <c r="D345" s="217" t="s">
        <v>150</v>
      </c>
      <c r="E345" s="218" t="s">
        <v>690</v>
      </c>
      <c r="F345" s="219" t="s">
        <v>691</v>
      </c>
      <c r="G345" s="220" t="s">
        <v>153</v>
      </c>
      <c r="H345" s="221">
        <v>48</v>
      </c>
      <c r="I345" s="222"/>
      <c r="J345" s="222"/>
      <c r="K345" s="223">
        <f>ROUND(P345*H345,2)</f>
        <v>0</v>
      </c>
      <c r="L345" s="219" t="s">
        <v>154</v>
      </c>
      <c r="M345" s="34"/>
      <c r="N345" s="224" t="s">
        <v>1</v>
      </c>
      <c r="O345" s="225" t="s">
        <v>43</v>
      </c>
      <c r="P345" s="226">
        <f>I345+J345</f>
        <v>0</v>
      </c>
      <c r="Q345" s="226">
        <f>ROUND(I345*H345,2)</f>
        <v>0</v>
      </c>
      <c r="R345" s="226">
        <f>ROUND(J345*H345,2)</f>
        <v>0</v>
      </c>
      <c r="S345" s="67"/>
      <c r="T345" s="227">
        <f>S345*H345</f>
        <v>0</v>
      </c>
      <c r="U345" s="227">
        <v>0</v>
      </c>
      <c r="V345" s="227">
        <f>U345*H345</f>
        <v>0</v>
      </c>
      <c r="W345" s="227">
        <v>0</v>
      </c>
      <c r="X345" s="227">
        <f>W345*H345</f>
        <v>0</v>
      </c>
      <c r="Y345" s="228" t="s">
        <v>1</v>
      </c>
      <c r="Z345" s="31"/>
      <c r="AA345" s="31"/>
      <c r="AB345" s="31"/>
      <c r="AC345" s="31"/>
      <c r="AD345" s="31"/>
      <c r="AE345" s="31"/>
      <c r="AR345" s="229" t="s">
        <v>155</v>
      </c>
      <c r="AT345" s="229" t="s">
        <v>150</v>
      </c>
      <c r="AU345" s="229" t="s">
        <v>88</v>
      </c>
      <c r="AY345" s="13" t="s">
        <v>148</v>
      </c>
      <c r="BE345" s="111">
        <f>IF(O345="základní",K345,0)</f>
        <v>0</v>
      </c>
      <c r="BF345" s="111">
        <f>IF(O345="snížená",K345,0)</f>
        <v>0</v>
      </c>
      <c r="BG345" s="111">
        <f>IF(O345="zákl. přenesená",K345,0)</f>
        <v>0</v>
      </c>
      <c r="BH345" s="111">
        <f>IF(O345="sníž. přenesená",K345,0)</f>
        <v>0</v>
      </c>
      <c r="BI345" s="111">
        <f>IF(O345="nulová",K345,0)</f>
        <v>0</v>
      </c>
      <c r="BJ345" s="13" t="s">
        <v>88</v>
      </c>
      <c r="BK345" s="111">
        <f>ROUND(P345*H345,2)</f>
        <v>0</v>
      </c>
      <c r="BL345" s="13" t="s">
        <v>155</v>
      </c>
      <c r="BM345" s="229" t="s">
        <v>692</v>
      </c>
    </row>
    <row r="346" spans="1:65" s="2" customFormat="1" ht="29.25">
      <c r="A346" s="31"/>
      <c r="B346" s="32"/>
      <c r="C346" s="33"/>
      <c r="D346" s="230" t="s">
        <v>157</v>
      </c>
      <c r="E346" s="33"/>
      <c r="F346" s="231" t="s">
        <v>693</v>
      </c>
      <c r="G346" s="33"/>
      <c r="H346" s="33"/>
      <c r="I346" s="125"/>
      <c r="J346" s="125"/>
      <c r="K346" s="33"/>
      <c r="L346" s="33"/>
      <c r="M346" s="34"/>
      <c r="N346" s="232"/>
      <c r="O346" s="233"/>
      <c r="P346" s="67"/>
      <c r="Q346" s="67"/>
      <c r="R346" s="67"/>
      <c r="S346" s="67"/>
      <c r="T346" s="67"/>
      <c r="U346" s="67"/>
      <c r="V346" s="67"/>
      <c r="W346" s="67"/>
      <c r="X346" s="67"/>
      <c r="Y346" s="68"/>
      <c r="Z346" s="31"/>
      <c r="AA346" s="31"/>
      <c r="AB346" s="31"/>
      <c r="AC346" s="31"/>
      <c r="AD346" s="31"/>
      <c r="AE346" s="31"/>
      <c r="AT346" s="13" t="s">
        <v>157</v>
      </c>
      <c r="AU346" s="13" t="s">
        <v>88</v>
      </c>
    </row>
    <row r="347" spans="1:65" s="2" customFormat="1" ht="21.75" customHeight="1">
      <c r="A347" s="31"/>
      <c r="B347" s="32"/>
      <c r="C347" s="217" t="s">
        <v>694</v>
      </c>
      <c r="D347" s="217" t="s">
        <v>150</v>
      </c>
      <c r="E347" s="218" t="s">
        <v>695</v>
      </c>
      <c r="F347" s="219" t="s">
        <v>696</v>
      </c>
      <c r="G347" s="220" t="s">
        <v>153</v>
      </c>
      <c r="H347" s="221">
        <v>210</v>
      </c>
      <c r="I347" s="222"/>
      <c r="J347" s="222"/>
      <c r="K347" s="223">
        <f>ROUND(P347*H347,2)</f>
        <v>0</v>
      </c>
      <c r="L347" s="219" t="s">
        <v>154</v>
      </c>
      <c r="M347" s="34"/>
      <c r="N347" s="224" t="s">
        <v>1</v>
      </c>
      <c r="O347" s="225" t="s">
        <v>43</v>
      </c>
      <c r="P347" s="226">
        <f>I347+J347</f>
        <v>0</v>
      </c>
      <c r="Q347" s="226">
        <f>ROUND(I347*H347,2)</f>
        <v>0</v>
      </c>
      <c r="R347" s="226">
        <f>ROUND(J347*H347,2)</f>
        <v>0</v>
      </c>
      <c r="S347" s="67"/>
      <c r="T347" s="227">
        <f>S347*H347</f>
        <v>0</v>
      </c>
      <c r="U347" s="227">
        <v>0</v>
      </c>
      <c r="V347" s="227">
        <f>U347*H347</f>
        <v>0</v>
      </c>
      <c r="W347" s="227">
        <v>0</v>
      </c>
      <c r="X347" s="227">
        <f>W347*H347</f>
        <v>0</v>
      </c>
      <c r="Y347" s="228" t="s">
        <v>1</v>
      </c>
      <c r="Z347" s="31"/>
      <c r="AA347" s="31"/>
      <c r="AB347" s="31"/>
      <c r="AC347" s="31"/>
      <c r="AD347" s="31"/>
      <c r="AE347" s="31"/>
      <c r="AR347" s="229" t="s">
        <v>155</v>
      </c>
      <c r="AT347" s="229" t="s">
        <v>150</v>
      </c>
      <c r="AU347" s="229" t="s">
        <v>88</v>
      </c>
      <c r="AY347" s="13" t="s">
        <v>148</v>
      </c>
      <c r="BE347" s="111">
        <f>IF(O347="základní",K347,0)</f>
        <v>0</v>
      </c>
      <c r="BF347" s="111">
        <f>IF(O347="snížená",K347,0)</f>
        <v>0</v>
      </c>
      <c r="BG347" s="111">
        <f>IF(O347="zákl. přenesená",K347,0)</f>
        <v>0</v>
      </c>
      <c r="BH347" s="111">
        <f>IF(O347="sníž. přenesená",K347,0)</f>
        <v>0</v>
      </c>
      <c r="BI347" s="111">
        <f>IF(O347="nulová",K347,0)</f>
        <v>0</v>
      </c>
      <c r="BJ347" s="13" t="s">
        <v>88</v>
      </c>
      <c r="BK347" s="111">
        <f>ROUND(P347*H347,2)</f>
        <v>0</v>
      </c>
      <c r="BL347" s="13" t="s">
        <v>155</v>
      </c>
      <c r="BM347" s="229" t="s">
        <v>697</v>
      </c>
    </row>
    <row r="348" spans="1:65" s="2" customFormat="1" ht="29.25">
      <c r="A348" s="31"/>
      <c r="B348" s="32"/>
      <c r="C348" s="33"/>
      <c r="D348" s="230" t="s">
        <v>157</v>
      </c>
      <c r="E348" s="33"/>
      <c r="F348" s="231" t="s">
        <v>698</v>
      </c>
      <c r="G348" s="33"/>
      <c r="H348" s="33"/>
      <c r="I348" s="125"/>
      <c r="J348" s="125"/>
      <c r="K348" s="33"/>
      <c r="L348" s="33"/>
      <c r="M348" s="34"/>
      <c r="N348" s="232"/>
      <c r="O348" s="233"/>
      <c r="P348" s="67"/>
      <c r="Q348" s="67"/>
      <c r="R348" s="67"/>
      <c r="S348" s="67"/>
      <c r="T348" s="67"/>
      <c r="U348" s="67"/>
      <c r="V348" s="67"/>
      <c r="W348" s="67"/>
      <c r="X348" s="67"/>
      <c r="Y348" s="68"/>
      <c r="Z348" s="31"/>
      <c r="AA348" s="31"/>
      <c r="AB348" s="31"/>
      <c r="AC348" s="31"/>
      <c r="AD348" s="31"/>
      <c r="AE348" s="31"/>
      <c r="AT348" s="13" t="s">
        <v>157</v>
      </c>
      <c r="AU348" s="13" t="s">
        <v>88</v>
      </c>
    </row>
    <row r="349" spans="1:65" s="2" customFormat="1" ht="21.75" customHeight="1">
      <c r="A349" s="31"/>
      <c r="B349" s="32"/>
      <c r="C349" s="217" t="s">
        <v>699</v>
      </c>
      <c r="D349" s="217" t="s">
        <v>150</v>
      </c>
      <c r="E349" s="218" t="s">
        <v>700</v>
      </c>
      <c r="F349" s="219" t="s">
        <v>701</v>
      </c>
      <c r="G349" s="220" t="s">
        <v>153</v>
      </c>
      <c r="H349" s="221">
        <v>293</v>
      </c>
      <c r="I349" s="222"/>
      <c r="J349" s="222"/>
      <c r="K349" s="223">
        <f>ROUND(P349*H349,2)</f>
        <v>0</v>
      </c>
      <c r="L349" s="219" t="s">
        <v>154</v>
      </c>
      <c r="M349" s="34"/>
      <c r="N349" s="224" t="s">
        <v>1</v>
      </c>
      <c r="O349" s="225" t="s">
        <v>43</v>
      </c>
      <c r="P349" s="226">
        <f>I349+J349</f>
        <v>0</v>
      </c>
      <c r="Q349" s="226">
        <f>ROUND(I349*H349,2)</f>
        <v>0</v>
      </c>
      <c r="R349" s="226">
        <f>ROUND(J349*H349,2)</f>
        <v>0</v>
      </c>
      <c r="S349" s="67"/>
      <c r="T349" s="227">
        <f>S349*H349</f>
        <v>0</v>
      </c>
      <c r="U349" s="227">
        <v>0</v>
      </c>
      <c r="V349" s="227">
        <f>U349*H349</f>
        <v>0</v>
      </c>
      <c r="W349" s="227">
        <v>0</v>
      </c>
      <c r="X349" s="227">
        <f>W349*H349</f>
        <v>0</v>
      </c>
      <c r="Y349" s="228" t="s">
        <v>1</v>
      </c>
      <c r="Z349" s="31"/>
      <c r="AA349" s="31"/>
      <c r="AB349" s="31"/>
      <c r="AC349" s="31"/>
      <c r="AD349" s="31"/>
      <c r="AE349" s="31"/>
      <c r="AR349" s="229" t="s">
        <v>155</v>
      </c>
      <c r="AT349" s="229" t="s">
        <v>150</v>
      </c>
      <c r="AU349" s="229" t="s">
        <v>88</v>
      </c>
      <c r="AY349" s="13" t="s">
        <v>148</v>
      </c>
      <c r="BE349" s="111">
        <f>IF(O349="základní",K349,0)</f>
        <v>0</v>
      </c>
      <c r="BF349" s="111">
        <f>IF(O349="snížená",K349,0)</f>
        <v>0</v>
      </c>
      <c r="BG349" s="111">
        <f>IF(O349="zákl. přenesená",K349,0)</f>
        <v>0</v>
      </c>
      <c r="BH349" s="111">
        <f>IF(O349="sníž. přenesená",K349,0)</f>
        <v>0</v>
      </c>
      <c r="BI349" s="111">
        <f>IF(O349="nulová",K349,0)</f>
        <v>0</v>
      </c>
      <c r="BJ349" s="13" t="s">
        <v>88</v>
      </c>
      <c r="BK349" s="111">
        <f>ROUND(P349*H349,2)</f>
        <v>0</v>
      </c>
      <c r="BL349" s="13" t="s">
        <v>155</v>
      </c>
      <c r="BM349" s="229" t="s">
        <v>702</v>
      </c>
    </row>
    <row r="350" spans="1:65" s="2" customFormat="1" ht="29.25">
      <c r="A350" s="31"/>
      <c r="B350" s="32"/>
      <c r="C350" s="33"/>
      <c r="D350" s="230" t="s">
        <v>157</v>
      </c>
      <c r="E350" s="33"/>
      <c r="F350" s="231" t="s">
        <v>703</v>
      </c>
      <c r="G350" s="33"/>
      <c r="H350" s="33"/>
      <c r="I350" s="125"/>
      <c r="J350" s="125"/>
      <c r="K350" s="33"/>
      <c r="L350" s="33"/>
      <c r="M350" s="34"/>
      <c r="N350" s="232"/>
      <c r="O350" s="233"/>
      <c r="P350" s="67"/>
      <c r="Q350" s="67"/>
      <c r="R350" s="67"/>
      <c r="S350" s="67"/>
      <c r="T350" s="67"/>
      <c r="U350" s="67"/>
      <c r="V350" s="67"/>
      <c r="W350" s="67"/>
      <c r="X350" s="67"/>
      <c r="Y350" s="68"/>
      <c r="Z350" s="31"/>
      <c r="AA350" s="31"/>
      <c r="AB350" s="31"/>
      <c r="AC350" s="31"/>
      <c r="AD350" s="31"/>
      <c r="AE350" s="31"/>
      <c r="AT350" s="13" t="s">
        <v>157</v>
      </c>
      <c r="AU350" s="13" t="s">
        <v>88</v>
      </c>
    </row>
    <row r="351" spans="1:65" s="2" customFormat="1" ht="21.75" customHeight="1">
      <c r="A351" s="31"/>
      <c r="B351" s="32"/>
      <c r="C351" s="217" t="s">
        <v>704</v>
      </c>
      <c r="D351" s="217" t="s">
        <v>150</v>
      </c>
      <c r="E351" s="218" t="s">
        <v>705</v>
      </c>
      <c r="F351" s="219" t="s">
        <v>706</v>
      </c>
      <c r="G351" s="220" t="s">
        <v>153</v>
      </c>
      <c r="H351" s="221">
        <v>1</v>
      </c>
      <c r="I351" s="222"/>
      <c r="J351" s="222"/>
      <c r="K351" s="223">
        <f>ROUND(P351*H351,2)</f>
        <v>0</v>
      </c>
      <c r="L351" s="219" t="s">
        <v>154</v>
      </c>
      <c r="M351" s="34"/>
      <c r="N351" s="224" t="s">
        <v>1</v>
      </c>
      <c r="O351" s="225" t="s">
        <v>43</v>
      </c>
      <c r="P351" s="226">
        <f>I351+J351</f>
        <v>0</v>
      </c>
      <c r="Q351" s="226">
        <f>ROUND(I351*H351,2)</f>
        <v>0</v>
      </c>
      <c r="R351" s="226">
        <f>ROUND(J351*H351,2)</f>
        <v>0</v>
      </c>
      <c r="S351" s="67"/>
      <c r="T351" s="227">
        <f>S351*H351</f>
        <v>0</v>
      </c>
      <c r="U351" s="227">
        <v>0</v>
      </c>
      <c r="V351" s="227">
        <f>U351*H351</f>
        <v>0</v>
      </c>
      <c r="W351" s="227">
        <v>0</v>
      </c>
      <c r="X351" s="227">
        <f>W351*H351</f>
        <v>0</v>
      </c>
      <c r="Y351" s="228" t="s">
        <v>1</v>
      </c>
      <c r="Z351" s="31"/>
      <c r="AA351" s="31"/>
      <c r="AB351" s="31"/>
      <c r="AC351" s="31"/>
      <c r="AD351" s="31"/>
      <c r="AE351" s="31"/>
      <c r="AR351" s="229" t="s">
        <v>155</v>
      </c>
      <c r="AT351" s="229" t="s">
        <v>150</v>
      </c>
      <c r="AU351" s="229" t="s">
        <v>88</v>
      </c>
      <c r="AY351" s="13" t="s">
        <v>148</v>
      </c>
      <c r="BE351" s="111">
        <f>IF(O351="základní",K351,0)</f>
        <v>0</v>
      </c>
      <c r="BF351" s="111">
        <f>IF(O351="snížená",K351,0)</f>
        <v>0</v>
      </c>
      <c r="BG351" s="111">
        <f>IF(O351="zákl. přenesená",K351,0)</f>
        <v>0</v>
      </c>
      <c r="BH351" s="111">
        <f>IF(O351="sníž. přenesená",K351,0)</f>
        <v>0</v>
      </c>
      <c r="BI351" s="111">
        <f>IF(O351="nulová",K351,0)</f>
        <v>0</v>
      </c>
      <c r="BJ351" s="13" t="s">
        <v>88</v>
      </c>
      <c r="BK351" s="111">
        <f>ROUND(P351*H351,2)</f>
        <v>0</v>
      </c>
      <c r="BL351" s="13" t="s">
        <v>155</v>
      </c>
      <c r="BM351" s="229" t="s">
        <v>707</v>
      </c>
    </row>
    <row r="352" spans="1:65" s="2" customFormat="1" ht="39">
      <c r="A352" s="31"/>
      <c r="B352" s="32"/>
      <c r="C352" s="33"/>
      <c r="D352" s="230" t="s">
        <v>157</v>
      </c>
      <c r="E352" s="33"/>
      <c r="F352" s="231" t="s">
        <v>708</v>
      </c>
      <c r="G352" s="33"/>
      <c r="H352" s="33"/>
      <c r="I352" s="125"/>
      <c r="J352" s="125"/>
      <c r="K352" s="33"/>
      <c r="L352" s="33"/>
      <c r="M352" s="34"/>
      <c r="N352" s="232"/>
      <c r="O352" s="233"/>
      <c r="P352" s="67"/>
      <c r="Q352" s="67"/>
      <c r="R352" s="67"/>
      <c r="S352" s="67"/>
      <c r="T352" s="67"/>
      <c r="U352" s="67"/>
      <c r="V352" s="67"/>
      <c r="W352" s="67"/>
      <c r="X352" s="67"/>
      <c r="Y352" s="68"/>
      <c r="Z352" s="31"/>
      <c r="AA352" s="31"/>
      <c r="AB352" s="31"/>
      <c r="AC352" s="31"/>
      <c r="AD352" s="31"/>
      <c r="AE352" s="31"/>
      <c r="AT352" s="13" t="s">
        <v>157</v>
      </c>
      <c r="AU352" s="13" t="s">
        <v>88</v>
      </c>
    </row>
    <row r="353" spans="1:65" s="2" customFormat="1" ht="21.75" customHeight="1">
      <c r="A353" s="31"/>
      <c r="B353" s="32"/>
      <c r="C353" s="217" t="s">
        <v>709</v>
      </c>
      <c r="D353" s="217" t="s">
        <v>150</v>
      </c>
      <c r="E353" s="218" t="s">
        <v>710</v>
      </c>
      <c r="F353" s="219" t="s">
        <v>711</v>
      </c>
      <c r="G353" s="220" t="s">
        <v>153</v>
      </c>
      <c r="H353" s="221">
        <v>1</v>
      </c>
      <c r="I353" s="222"/>
      <c r="J353" s="222"/>
      <c r="K353" s="223">
        <f>ROUND(P353*H353,2)</f>
        <v>0</v>
      </c>
      <c r="L353" s="219" t="s">
        <v>154</v>
      </c>
      <c r="M353" s="34"/>
      <c r="N353" s="224" t="s">
        <v>1</v>
      </c>
      <c r="O353" s="225" t="s">
        <v>43</v>
      </c>
      <c r="P353" s="226">
        <f>I353+J353</f>
        <v>0</v>
      </c>
      <c r="Q353" s="226">
        <f>ROUND(I353*H353,2)</f>
        <v>0</v>
      </c>
      <c r="R353" s="226">
        <f>ROUND(J353*H353,2)</f>
        <v>0</v>
      </c>
      <c r="S353" s="67"/>
      <c r="T353" s="227">
        <f>S353*H353</f>
        <v>0</v>
      </c>
      <c r="U353" s="227">
        <v>0</v>
      </c>
      <c r="V353" s="227">
        <f>U353*H353</f>
        <v>0</v>
      </c>
      <c r="W353" s="227">
        <v>0</v>
      </c>
      <c r="X353" s="227">
        <f>W353*H353</f>
        <v>0</v>
      </c>
      <c r="Y353" s="228" t="s">
        <v>1</v>
      </c>
      <c r="Z353" s="31"/>
      <c r="AA353" s="31"/>
      <c r="AB353" s="31"/>
      <c r="AC353" s="31"/>
      <c r="AD353" s="31"/>
      <c r="AE353" s="31"/>
      <c r="AR353" s="229" t="s">
        <v>155</v>
      </c>
      <c r="AT353" s="229" t="s">
        <v>150</v>
      </c>
      <c r="AU353" s="229" t="s">
        <v>88</v>
      </c>
      <c r="AY353" s="13" t="s">
        <v>148</v>
      </c>
      <c r="BE353" s="111">
        <f>IF(O353="základní",K353,0)</f>
        <v>0</v>
      </c>
      <c r="BF353" s="111">
        <f>IF(O353="snížená",K353,0)</f>
        <v>0</v>
      </c>
      <c r="BG353" s="111">
        <f>IF(O353="zákl. přenesená",K353,0)</f>
        <v>0</v>
      </c>
      <c r="BH353" s="111">
        <f>IF(O353="sníž. přenesená",K353,0)</f>
        <v>0</v>
      </c>
      <c r="BI353" s="111">
        <f>IF(O353="nulová",K353,0)</f>
        <v>0</v>
      </c>
      <c r="BJ353" s="13" t="s">
        <v>88</v>
      </c>
      <c r="BK353" s="111">
        <f>ROUND(P353*H353,2)</f>
        <v>0</v>
      </c>
      <c r="BL353" s="13" t="s">
        <v>155</v>
      </c>
      <c r="BM353" s="229" t="s">
        <v>712</v>
      </c>
    </row>
    <row r="354" spans="1:65" s="2" customFormat="1" ht="39">
      <c r="A354" s="31"/>
      <c r="B354" s="32"/>
      <c r="C354" s="33"/>
      <c r="D354" s="230" t="s">
        <v>157</v>
      </c>
      <c r="E354" s="33"/>
      <c r="F354" s="231" t="s">
        <v>713</v>
      </c>
      <c r="G354" s="33"/>
      <c r="H354" s="33"/>
      <c r="I354" s="125"/>
      <c r="J354" s="125"/>
      <c r="K354" s="33"/>
      <c r="L354" s="33"/>
      <c r="M354" s="34"/>
      <c r="N354" s="232"/>
      <c r="O354" s="233"/>
      <c r="P354" s="67"/>
      <c r="Q354" s="67"/>
      <c r="R354" s="67"/>
      <c r="S354" s="67"/>
      <c r="T354" s="67"/>
      <c r="U354" s="67"/>
      <c r="V354" s="67"/>
      <c r="W354" s="67"/>
      <c r="X354" s="67"/>
      <c r="Y354" s="68"/>
      <c r="Z354" s="31"/>
      <c r="AA354" s="31"/>
      <c r="AB354" s="31"/>
      <c r="AC354" s="31"/>
      <c r="AD354" s="31"/>
      <c r="AE354" s="31"/>
      <c r="AT354" s="13" t="s">
        <v>157</v>
      </c>
      <c r="AU354" s="13" t="s">
        <v>88</v>
      </c>
    </row>
    <row r="355" spans="1:65" s="2" customFormat="1" ht="21.75" customHeight="1">
      <c r="A355" s="31"/>
      <c r="B355" s="32"/>
      <c r="C355" s="217" t="s">
        <v>714</v>
      </c>
      <c r="D355" s="217" t="s">
        <v>150</v>
      </c>
      <c r="E355" s="218" t="s">
        <v>715</v>
      </c>
      <c r="F355" s="219" t="s">
        <v>716</v>
      </c>
      <c r="G355" s="220" t="s">
        <v>153</v>
      </c>
      <c r="H355" s="221">
        <v>1</v>
      </c>
      <c r="I355" s="222"/>
      <c r="J355" s="222"/>
      <c r="K355" s="223">
        <f>ROUND(P355*H355,2)</f>
        <v>0</v>
      </c>
      <c r="L355" s="219" t="s">
        <v>154</v>
      </c>
      <c r="M355" s="34"/>
      <c r="N355" s="224" t="s">
        <v>1</v>
      </c>
      <c r="O355" s="225" t="s">
        <v>43</v>
      </c>
      <c r="P355" s="226">
        <f>I355+J355</f>
        <v>0</v>
      </c>
      <c r="Q355" s="226">
        <f>ROUND(I355*H355,2)</f>
        <v>0</v>
      </c>
      <c r="R355" s="226">
        <f>ROUND(J355*H355,2)</f>
        <v>0</v>
      </c>
      <c r="S355" s="67"/>
      <c r="T355" s="227">
        <f>S355*H355</f>
        <v>0</v>
      </c>
      <c r="U355" s="227">
        <v>0</v>
      </c>
      <c r="V355" s="227">
        <f>U355*H355</f>
        <v>0</v>
      </c>
      <c r="W355" s="227">
        <v>0</v>
      </c>
      <c r="X355" s="227">
        <f>W355*H355</f>
        <v>0</v>
      </c>
      <c r="Y355" s="228" t="s">
        <v>1</v>
      </c>
      <c r="Z355" s="31"/>
      <c r="AA355" s="31"/>
      <c r="AB355" s="31"/>
      <c r="AC355" s="31"/>
      <c r="AD355" s="31"/>
      <c r="AE355" s="31"/>
      <c r="AR355" s="229" t="s">
        <v>155</v>
      </c>
      <c r="AT355" s="229" t="s">
        <v>150</v>
      </c>
      <c r="AU355" s="229" t="s">
        <v>88</v>
      </c>
      <c r="AY355" s="13" t="s">
        <v>148</v>
      </c>
      <c r="BE355" s="111">
        <f>IF(O355="základní",K355,0)</f>
        <v>0</v>
      </c>
      <c r="BF355" s="111">
        <f>IF(O355="snížená",K355,0)</f>
        <v>0</v>
      </c>
      <c r="BG355" s="111">
        <f>IF(O355="zákl. přenesená",K355,0)</f>
        <v>0</v>
      </c>
      <c r="BH355" s="111">
        <f>IF(O355="sníž. přenesená",K355,0)</f>
        <v>0</v>
      </c>
      <c r="BI355" s="111">
        <f>IF(O355="nulová",K355,0)</f>
        <v>0</v>
      </c>
      <c r="BJ355" s="13" t="s">
        <v>88</v>
      </c>
      <c r="BK355" s="111">
        <f>ROUND(P355*H355,2)</f>
        <v>0</v>
      </c>
      <c r="BL355" s="13" t="s">
        <v>155</v>
      </c>
      <c r="BM355" s="229" t="s">
        <v>717</v>
      </c>
    </row>
    <row r="356" spans="1:65" s="2" customFormat="1" ht="39">
      <c r="A356" s="31"/>
      <c r="B356" s="32"/>
      <c r="C356" s="33"/>
      <c r="D356" s="230" t="s">
        <v>157</v>
      </c>
      <c r="E356" s="33"/>
      <c r="F356" s="231" t="s">
        <v>718</v>
      </c>
      <c r="G356" s="33"/>
      <c r="H356" s="33"/>
      <c r="I356" s="125"/>
      <c r="J356" s="125"/>
      <c r="K356" s="33"/>
      <c r="L356" s="33"/>
      <c r="M356" s="34"/>
      <c r="N356" s="232"/>
      <c r="O356" s="233"/>
      <c r="P356" s="67"/>
      <c r="Q356" s="67"/>
      <c r="R356" s="67"/>
      <c r="S356" s="67"/>
      <c r="T356" s="67"/>
      <c r="U356" s="67"/>
      <c r="V356" s="67"/>
      <c r="W356" s="67"/>
      <c r="X356" s="67"/>
      <c r="Y356" s="68"/>
      <c r="Z356" s="31"/>
      <c r="AA356" s="31"/>
      <c r="AB356" s="31"/>
      <c r="AC356" s="31"/>
      <c r="AD356" s="31"/>
      <c r="AE356" s="31"/>
      <c r="AT356" s="13" t="s">
        <v>157</v>
      </c>
      <c r="AU356" s="13" t="s">
        <v>88</v>
      </c>
    </row>
    <row r="357" spans="1:65" s="2" customFormat="1" ht="21.75" customHeight="1">
      <c r="A357" s="31"/>
      <c r="B357" s="32"/>
      <c r="C357" s="217" t="s">
        <v>719</v>
      </c>
      <c r="D357" s="217" t="s">
        <v>150</v>
      </c>
      <c r="E357" s="218" t="s">
        <v>720</v>
      </c>
      <c r="F357" s="219" t="s">
        <v>721</v>
      </c>
      <c r="G357" s="220" t="s">
        <v>153</v>
      </c>
      <c r="H357" s="221">
        <v>1</v>
      </c>
      <c r="I357" s="222"/>
      <c r="J357" s="222"/>
      <c r="K357" s="223">
        <f>ROUND(P357*H357,2)</f>
        <v>0</v>
      </c>
      <c r="L357" s="219" t="s">
        <v>154</v>
      </c>
      <c r="M357" s="34"/>
      <c r="N357" s="224" t="s">
        <v>1</v>
      </c>
      <c r="O357" s="225" t="s">
        <v>43</v>
      </c>
      <c r="P357" s="226">
        <f>I357+J357</f>
        <v>0</v>
      </c>
      <c r="Q357" s="226">
        <f>ROUND(I357*H357,2)</f>
        <v>0</v>
      </c>
      <c r="R357" s="226">
        <f>ROUND(J357*H357,2)</f>
        <v>0</v>
      </c>
      <c r="S357" s="67"/>
      <c r="T357" s="227">
        <f>S357*H357</f>
        <v>0</v>
      </c>
      <c r="U357" s="227">
        <v>0</v>
      </c>
      <c r="V357" s="227">
        <f>U357*H357</f>
        <v>0</v>
      </c>
      <c r="W357" s="227">
        <v>0</v>
      </c>
      <c r="X357" s="227">
        <f>W357*H357</f>
        <v>0</v>
      </c>
      <c r="Y357" s="228" t="s">
        <v>1</v>
      </c>
      <c r="Z357" s="31"/>
      <c r="AA357" s="31"/>
      <c r="AB357" s="31"/>
      <c r="AC357" s="31"/>
      <c r="AD357" s="31"/>
      <c r="AE357" s="31"/>
      <c r="AR357" s="229" t="s">
        <v>155</v>
      </c>
      <c r="AT357" s="229" t="s">
        <v>150</v>
      </c>
      <c r="AU357" s="229" t="s">
        <v>88</v>
      </c>
      <c r="AY357" s="13" t="s">
        <v>148</v>
      </c>
      <c r="BE357" s="111">
        <f>IF(O357="základní",K357,0)</f>
        <v>0</v>
      </c>
      <c r="BF357" s="111">
        <f>IF(O357="snížená",K357,0)</f>
        <v>0</v>
      </c>
      <c r="BG357" s="111">
        <f>IF(O357="zákl. přenesená",K357,0)</f>
        <v>0</v>
      </c>
      <c r="BH357" s="111">
        <f>IF(O357="sníž. přenesená",K357,0)</f>
        <v>0</v>
      </c>
      <c r="BI357" s="111">
        <f>IF(O357="nulová",K357,0)</f>
        <v>0</v>
      </c>
      <c r="BJ357" s="13" t="s">
        <v>88</v>
      </c>
      <c r="BK357" s="111">
        <f>ROUND(P357*H357,2)</f>
        <v>0</v>
      </c>
      <c r="BL357" s="13" t="s">
        <v>155</v>
      </c>
      <c r="BM357" s="229" t="s">
        <v>722</v>
      </c>
    </row>
    <row r="358" spans="1:65" s="2" customFormat="1" ht="29.25">
      <c r="A358" s="31"/>
      <c r="B358" s="32"/>
      <c r="C358" s="33"/>
      <c r="D358" s="230" t="s">
        <v>157</v>
      </c>
      <c r="E358" s="33"/>
      <c r="F358" s="231" t="s">
        <v>723</v>
      </c>
      <c r="G358" s="33"/>
      <c r="H358" s="33"/>
      <c r="I358" s="125"/>
      <c r="J358" s="125"/>
      <c r="K358" s="33"/>
      <c r="L358" s="33"/>
      <c r="M358" s="34"/>
      <c r="N358" s="232"/>
      <c r="O358" s="233"/>
      <c r="P358" s="67"/>
      <c r="Q358" s="67"/>
      <c r="R358" s="67"/>
      <c r="S358" s="67"/>
      <c r="T358" s="67"/>
      <c r="U358" s="67"/>
      <c r="V358" s="67"/>
      <c r="W358" s="67"/>
      <c r="X358" s="67"/>
      <c r="Y358" s="68"/>
      <c r="Z358" s="31"/>
      <c r="AA358" s="31"/>
      <c r="AB358" s="31"/>
      <c r="AC358" s="31"/>
      <c r="AD358" s="31"/>
      <c r="AE358" s="31"/>
      <c r="AT358" s="13" t="s">
        <v>157</v>
      </c>
      <c r="AU358" s="13" t="s">
        <v>88</v>
      </c>
    </row>
    <row r="359" spans="1:65" s="2" customFormat="1" ht="21.75" customHeight="1">
      <c r="A359" s="31"/>
      <c r="B359" s="32"/>
      <c r="C359" s="217" t="s">
        <v>724</v>
      </c>
      <c r="D359" s="217" t="s">
        <v>150</v>
      </c>
      <c r="E359" s="218" t="s">
        <v>725</v>
      </c>
      <c r="F359" s="219" t="s">
        <v>726</v>
      </c>
      <c r="G359" s="220" t="s">
        <v>153</v>
      </c>
      <c r="H359" s="221">
        <v>1</v>
      </c>
      <c r="I359" s="222"/>
      <c r="J359" s="222"/>
      <c r="K359" s="223">
        <f>ROUND(P359*H359,2)</f>
        <v>0</v>
      </c>
      <c r="L359" s="219" t="s">
        <v>154</v>
      </c>
      <c r="M359" s="34"/>
      <c r="N359" s="224" t="s">
        <v>1</v>
      </c>
      <c r="O359" s="225" t="s">
        <v>43</v>
      </c>
      <c r="P359" s="226">
        <f>I359+J359</f>
        <v>0</v>
      </c>
      <c r="Q359" s="226">
        <f>ROUND(I359*H359,2)</f>
        <v>0</v>
      </c>
      <c r="R359" s="226">
        <f>ROUND(J359*H359,2)</f>
        <v>0</v>
      </c>
      <c r="S359" s="67"/>
      <c r="T359" s="227">
        <f>S359*H359</f>
        <v>0</v>
      </c>
      <c r="U359" s="227">
        <v>0</v>
      </c>
      <c r="V359" s="227">
        <f>U359*H359</f>
        <v>0</v>
      </c>
      <c r="W359" s="227">
        <v>0</v>
      </c>
      <c r="X359" s="227">
        <f>W359*H359</f>
        <v>0</v>
      </c>
      <c r="Y359" s="228" t="s">
        <v>1</v>
      </c>
      <c r="Z359" s="31"/>
      <c r="AA359" s="31"/>
      <c r="AB359" s="31"/>
      <c r="AC359" s="31"/>
      <c r="AD359" s="31"/>
      <c r="AE359" s="31"/>
      <c r="AR359" s="229" t="s">
        <v>155</v>
      </c>
      <c r="AT359" s="229" t="s">
        <v>150</v>
      </c>
      <c r="AU359" s="229" t="s">
        <v>88</v>
      </c>
      <c r="AY359" s="13" t="s">
        <v>148</v>
      </c>
      <c r="BE359" s="111">
        <f>IF(O359="základní",K359,0)</f>
        <v>0</v>
      </c>
      <c r="BF359" s="111">
        <f>IF(O359="snížená",K359,0)</f>
        <v>0</v>
      </c>
      <c r="BG359" s="111">
        <f>IF(O359="zákl. přenesená",K359,0)</f>
        <v>0</v>
      </c>
      <c r="BH359" s="111">
        <f>IF(O359="sníž. přenesená",K359,0)</f>
        <v>0</v>
      </c>
      <c r="BI359" s="111">
        <f>IF(O359="nulová",K359,0)</f>
        <v>0</v>
      </c>
      <c r="BJ359" s="13" t="s">
        <v>88</v>
      </c>
      <c r="BK359" s="111">
        <f>ROUND(P359*H359,2)</f>
        <v>0</v>
      </c>
      <c r="BL359" s="13" t="s">
        <v>155</v>
      </c>
      <c r="BM359" s="229" t="s">
        <v>727</v>
      </c>
    </row>
    <row r="360" spans="1:65" s="2" customFormat="1" ht="29.25">
      <c r="A360" s="31"/>
      <c r="B360" s="32"/>
      <c r="C360" s="33"/>
      <c r="D360" s="230" t="s">
        <v>157</v>
      </c>
      <c r="E360" s="33"/>
      <c r="F360" s="231" t="s">
        <v>728</v>
      </c>
      <c r="G360" s="33"/>
      <c r="H360" s="33"/>
      <c r="I360" s="125"/>
      <c r="J360" s="125"/>
      <c r="K360" s="33"/>
      <c r="L360" s="33"/>
      <c r="M360" s="34"/>
      <c r="N360" s="232"/>
      <c r="O360" s="233"/>
      <c r="P360" s="67"/>
      <c r="Q360" s="67"/>
      <c r="R360" s="67"/>
      <c r="S360" s="67"/>
      <c r="T360" s="67"/>
      <c r="U360" s="67"/>
      <c r="V360" s="67"/>
      <c r="W360" s="67"/>
      <c r="X360" s="67"/>
      <c r="Y360" s="68"/>
      <c r="Z360" s="31"/>
      <c r="AA360" s="31"/>
      <c r="AB360" s="31"/>
      <c r="AC360" s="31"/>
      <c r="AD360" s="31"/>
      <c r="AE360" s="31"/>
      <c r="AT360" s="13" t="s">
        <v>157</v>
      </c>
      <c r="AU360" s="13" t="s">
        <v>88</v>
      </c>
    </row>
    <row r="361" spans="1:65" s="2" customFormat="1" ht="21.75" customHeight="1">
      <c r="A361" s="31"/>
      <c r="B361" s="32"/>
      <c r="C361" s="217" t="s">
        <v>729</v>
      </c>
      <c r="D361" s="217" t="s">
        <v>150</v>
      </c>
      <c r="E361" s="218" t="s">
        <v>730</v>
      </c>
      <c r="F361" s="219" t="s">
        <v>731</v>
      </c>
      <c r="G361" s="220" t="s">
        <v>153</v>
      </c>
      <c r="H361" s="221">
        <v>106</v>
      </c>
      <c r="I361" s="222"/>
      <c r="J361" s="222"/>
      <c r="K361" s="223">
        <f>ROUND(P361*H361,2)</f>
        <v>0</v>
      </c>
      <c r="L361" s="219" t="s">
        <v>154</v>
      </c>
      <c r="M361" s="34"/>
      <c r="N361" s="224" t="s">
        <v>1</v>
      </c>
      <c r="O361" s="225" t="s">
        <v>43</v>
      </c>
      <c r="P361" s="226">
        <f>I361+J361</f>
        <v>0</v>
      </c>
      <c r="Q361" s="226">
        <f>ROUND(I361*H361,2)</f>
        <v>0</v>
      </c>
      <c r="R361" s="226">
        <f>ROUND(J361*H361,2)</f>
        <v>0</v>
      </c>
      <c r="S361" s="67"/>
      <c r="T361" s="227">
        <f>S361*H361</f>
        <v>0</v>
      </c>
      <c r="U361" s="227">
        <v>0</v>
      </c>
      <c r="V361" s="227">
        <f>U361*H361</f>
        <v>0</v>
      </c>
      <c r="W361" s="227">
        <v>0</v>
      </c>
      <c r="X361" s="227">
        <f>W361*H361</f>
        <v>0</v>
      </c>
      <c r="Y361" s="228" t="s">
        <v>1</v>
      </c>
      <c r="Z361" s="31"/>
      <c r="AA361" s="31"/>
      <c r="AB361" s="31"/>
      <c r="AC361" s="31"/>
      <c r="AD361" s="31"/>
      <c r="AE361" s="31"/>
      <c r="AR361" s="229" t="s">
        <v>155</v>
      </c>
      <c r="AT361" s="229" t="s">
        <v>150</v>
      </c>
      <c r="AU361" s="229" t="s">
        <v>88</v>
      </c>
      <c r="AY361" s="13" t="s">
        <v>148</v>
      </c>
      <c r="BE361" s="111">
        <f>IF(O361="základní",K361,0)</f>
        <v>0</v>
      </c>
      <c r="BF361" s="111">
        <f>IF(O361="snížená",K361,0)</f>
        <v>0</v>
      </c>
      <c r="BG361" s="111">
        <f>IF(O361="zákl. přenesená",K361,0)</f>
        <v>0</v>
      </c>
      <c r="BH361" s="111">
        <f>IF(O361="sníž. přenesená",K361,0)</f>
        <v>0</v>
      </c>
      <c r="BI361" s="111">
        <f>IF(O361="nulová",K361,0)</f>
        <v>0</v>
      </c>
      <c r="BJ361" s="13" t="s">
        <v>88</v>
      </c>
      <c r="BK361" s="111">
        <f>ROUND(P361*H361,2)</f>
        <v>0</v>
      </c>
      <c r="BL361" s="13" t="s">
        <v>155</v>
      </c>
      <c r="BM361" s="229" t="s">
        <v>732</v>
      </c>
    </row>
    <row r="362" spans="1:65" s="2" customFormat="1" ht="29.25">
      <c r="A362" s="31"/>
      <c r="B362" s="32"/>
      <c r="C362" s="33"/>
      <c r="D362" s="230" t="s">
        <v>157</v>
      </c>
      <c r="E362" s="33"/>
      <c r="F362" s="231" t="s">
        <v>733</v>
      </c>
      <c r="G362" s="33"/>
      <c r="H362" s="33"/>
      <c r="I362" s="125"/>
      <c r="J362" s="125"/>
      <c r="K362" s="33"/>
      <c r="L362" s="33"/>
      <c r="M362" s="34"/>
      <c r="N362" s="232"/>
      <c r="O362" s="233"/>
      <c r="P362" s="67"/>
      <c r="Q362" s="67"/>
      <c r="R362" s="67"/>
      <c r="S362" s="67"/>
      <c r="T362" s="67"/>
      <c r="U362" s="67"/>
      <c r="V362" s="67"/>
      <c r="W362" s="67"/>
      <c r="X362" s="67"/>
      <c r="Y362" s="68"/>
      <c r="Z362" s="31"/>
      <c r="AA362" s="31"/>
      <c r="AB362" s="31"/>
      <c r="AC362" s="31"/>
      <c r="AD362" s="31"/>
      <c r="AE362" s="31"/>
      <c r="AT362" s="13" t="s">
        <v>157</v>
      </c>
      <c r="AU362" s="13" t="s">
        <v>88</v>
      </c>
    </row>
    <row r="363" spans="1:65" s="2" customFormat="1" ht="21.75" customHeight="1">
      <c r="A363" s="31"/>
      <c r="B363" s="32"/>
      <c r="C363" s="217" t="s">
        <v>734</v>
      </c>
      <c r="D363" s="217" t="s">
        <v>150</v>
      </c>
      <c r="E363" s="218" t="s">
        <v>735</v>
      </c>
      <c r="F363" s="219" t="s">
        <v>736</v>
      </c>
      <c r="G363" s="220" t="s">
        <v>153</v>
      </c>
      <c r="H363" s="221">
        <v>34</v>
      </c>
      <c r="I363" s="222"/>
      <c r="J363" s="222"/>
      <c r="K363" s="223">
        <f>ROUND(P363*H363,2)</f>
        <v>0</v>
      </c>
      <c r="L363" s="219" t="s">
        <v>154</v>
      </c>
      <c r="M363" s="34"/>
      <c r="N363" s="224" t="s">
        <v>1</v>
      </c>
      <c r="O363" s="225" t="s">
        <v>43</v>
      </c>
      <c r="P363" s="226">
        <f>I363+J363</f>
        <v>0</v>
      </c>
      <c r="Q363" s="226">
        <f>ROUND(I363*H363,2)</f>
        <v>0</v>
      </c>
      <c r="R363" s="226">
        <f>ROUND(J363*H363,2)</f>
        <v>0</v>
      </c>
      <c r="S363" s="67"/>
      <c r="T363" s="227">
        <f>S363*H363</f>
        <v>0</v>
      </c>
      <c r="U363" s="227">
        <v>0</v>
      </c>
      <c r="V363" s="227">
        <f>U363*H363</f>
        <v>0</v>
      </c>
      <c r="W363" s="227">
        <v>0</v>
      </c>
      <c r="X363" s="227">
        <f>W363*H363</f>
        <v>0</v>
      </c>
      <c r="Y363" s="228" t="s">
        <v>1</v>
      </c>
      <c r="Z363" s="31"/>
      <c r="AA363" s="31"/>
      <c r="AB363" s="31"/>
      <c r="AC363" s="31"/>
      <c r="AD363" s="31"/>
      <c r="AE363" s="31"/>
      <c r="AR363" s="229" t="s">
        <v>155</v>
      </c>
      <c r="AT363" s="229" t="s">
        <v>150</v>
      </c>
      <c r="AU363" s="229" t="s">
        <v>88</v>
      </c>
      <c r="AY363" s="13" t="s">
        <v>148</v>
      </c>
      <c r="BE363" s="111">
        <f>IF(O363="základní",K363,0)</f>
        <v>0</v>
      </c>
      <c r="BF363" s="111">
        <f>IF(O363="snížená",K363,0)</f>
        <v>0</v>
      </c>
      <c r="BG363" s="111">
        <f>IF(O363="zákl. přenesená",K363,0)</f>
        <v>0</v>
      </c>
      <c r="BH363" s="111">
        <f>IF(O363="sníž. přenesená",K363,0)</f>
        <v>0</v>
      </c>
      <c r="BI363" s="111">
        <f>IF(O363="nulová",K363,0)</f>
        <v>0</v>
      </c>
      <c r="BJ363" s="13" t="s">
        <v>88</v>
      </c>
      <c r="BK363" s="111">
        <f>ROUND(P363*H363,2)</f>
        <v>0</v>
      </c>
      <c r="BL363" s="13" t="s">
        <v>155</v>
      </c>
      <c r="BM363" s="229" t="s">
        <v>737</v>
      </c>
    </row>
    <row r="364" spans="1:65" s="2" customFormat="1" ht="29.25">
      <c r="A364" s="31"/>
      <c r="B364" s="32"/>
      <c r="C364" s="33"/>
      <c r="D364" s="230" t="s">
        <v>157</v>
      </c>
      <c r="E364" s="33"/>
      <c r="F364" s="231" t="s">
        <v>738</v>
      </c>
      <c r="G364" s="33"/>
      <c r="H364" s="33"/>
      <c r="I364" s="125"/>
      <c r="J364" s="125"/>
      <c r="K364" s="33"/>
      <c r="L364" s="33"/>
      <c r="M364" s="34"/>
      <c r="N364" s="232"/>
      <c r="O364" s="233"/>
      <c r="P364" s="67"/>
      <c r="Q364" s="67"/>
      <c r="R364" s="67"/>
      <c r="S364" s="67"/>
      <c r="T364" s="67"/>
      <c r="U364" s="67"/>
      <c r="V364" s="67"/>
      <c r="W364" s="67"/>
      <c r="X364" s="67"/>
      <c r="Y364" s="68"/>
      <c r="Z364" s="31"/>
      <c r="AA364" s="31"/>
      <c r="AB364" s="31"/>
      <c r="AC364" s="31"/>
      <c r="AD364" s="31"/>
      <c r="AE364" s="31"/>
      <c r="AT364" s="13" t="s">
        <v>157</v>
      </c>
      <c r="AU364" s="13" t="s">
        <v>88</v>
      </c>
    </row>
    <row r="365" spans="1:65" s="2" customFormat="1" ht="21.75" customHeight="1">
      <c r="A365" s="31"/>
      <c r="B365" s="32"/>
      <c r="C365" s="217" t="s">
        <v>739</v>
      </c>
      <c r="D365" s="217" t="s">
        <v>150</v>
      </c>
      <c r="E365" s="218" t="s">
        <v>740</v>
      </c>
      <c r="F365" s="219" t="s">
        <v>741</v>
      </c>
      <c r="G365" s="220" t="s">
        <v>153</v>
      </c>
      <c r="H365" s="221">
        <v>1</v>
      </c>
      <c r="I365" s="222"/>
      <c r="J365" s="222"/>
      <c r="K365" s="223">
        <f>ROUND(P365*H365,2)</f>
        <v>0</v>
      </c>
      <c r="L365" s="219" t="s">
        <v>154</v>
      </c>
      <c r="M365" s="34"/>
      <c r="N365" s="224" t="s">
        <v>1</v>
      </c>
      <c r="O365" s="225" t="s">
        <v>43</v>
      </c>
      <c r="P365" s="226">
        <f>I365+J365</f>
        <v>0</v>
      </c>
      <c r="Q365" s="226">
        <f>ROUND(I365*H365,2)</f>
        <v>0</v>
      </c>
      <c r="R365" s="226">
        <f>ROUND(J365*H365,2)</f>
        <v>0</v>
      </c>
      <c r="S365" s="67"/>
      <c r="T365" s="227">
        <f>S365*H365</f>
        <v>0</v>
      </c>
      <c r="U365" s="227">
        <v>0</v>
      </c>
      <c r="V365" s="227">
        <f>U365*H365</f>
        <v>0</v>
      </c>
      <c r="W365" s="227">
        <v>0</v>
      </c>
      <c r="X365" s="227">
        <f>W365*H365</f>
        <v>0</v>
      </c>
      <c r="Y365" s="228" t="s">
        <v>1</v>
      </c>
      <c r="Z365" s="31"/>
      <c r="AA365" s="31"/>
      <c r="AB365" s="31"/>
      <c r="AC365" s="31"/>
      <c r="AD365" s="31"/>
      <c r="AE365" s="31"/>
      <c r="AR365" s="229" t="s">
        <v>155</v>
      </c>
      <c r="AT365" s="229" t="s">
        <v>150</v>
      </c>
      <c r="AU365" s="229" t="s">
        <v>88</v>
      </c>
      <c r="AY365" s="13" t="s">
        <v>148</v>
      </c>
      <c r="BE365" s="111">
        <f>IF(O365="základní",K365,0)</f>
        <v>0</v>
      </c>
      <c r="BF365" s="111">
        <f>IF(O365="snížená",K365,0)</f>
        <v>0</v>
      </c>
      <c r="BG365" s="111">
        <f>IF(O365="zákl. přenesená",K365,0)</f>
        <v>0</v>
      </c>
      <c r="BH365" s="111">
        <f>IF(O365="sníž. přenesená",K365,0)</f>
        <v>0</v>
      </c>
      <c r="BI365" s="111">
        <f>IF(O365="nulová",K365,0)</f>
        <v>0</v>
      </c>
      <c r="BJ365" s="13" t="s">
        <v>88</v>
      </c>
      <c r="BK365" s="111">
        <f>ROUND(P365*H365,2)</f>
        <v>0</v>
      </c>
      <c r="BL365" s="13" t="s">
        <v>155</v>
      </c>
      <c r="BM365" s="229" t="s">
        <v>742</v>
      </c>
    </row>
    <row r="366" spans="1:65" s="2" customFormat="1" ht="29.25">
      <c r="A366" s="31"/>
      <c r="B366" s="32"/>
      <c r="C366" s="33"/>
      <c r="D366" s="230" t="s">
        <v>157</v>
      </c>
      <c r="E366" s="33"/>
      <c r="F366" s="231" t="s">
        <v>743</v>
      </c>
      <c r="G366" s="33"/>
      <c r="H366" s="33"/>
      <c r="I366" s="125"/>
      <c r="J366" s="125"/>
      <c r="K366" s="33"/>
      <c r="L366" s="33"/>
      <c r="M366" s="34"/>
      <c r="N366" s="232"/>
      <c r="O366" s="233"/>
      <c r="P366" s="67"/>
      <c r="Q366" s="67"/>
      <c r="R366" s="67"/>
      <c r="S366" s="67"/>
      <c r="T366" s="67"/>
      <c r="U366" s="67"/>
      <c r="V366" s="67"/>
      <c r="W366" s="67"/>
      <c r="X366" s="67"/>
      <c r="Y366" s="68"/>
      <c r="Z366" s="31"/>
      <c r="AA366" s="31"/>
      <c r="AB366" s="31"/>
      <c r="AC366" s="31"/>
      <c r="AD366" s="31"/>
      <c r="AE366" s="31"/>
      <c r="AT366" s="13" t="s">
        <v>157</v>
      </c>
      <c r="AU366" s="13" t="s">
        <v>88</v>
      </c>
    </row>
    <row r="367" spans="1:65" s="2" customFormat="1" ht="21.75" customHeight="1">
      <c r="A367" s="31"/>
      <c r="B367" s="32"/>
      <c r="C367" s="217" t="s">
        <v>744</v>
      </c>
      <c r="D367" s="217" t="s">
        <v>150</v>
      </c>
      <c r="E367" s="218" t="s">
        <v>745</v>
      </c>
      <c r="F367" s="219" t="s">
        <v>746</v>
      </c>
      <c r="G367" s="220" t="s">
        <v>153</v>
      </c>
      <c r="H367" s="221">
        <v>40</v>
      </c>
      <c r="I367" s="222"/>
      <c r="J367" s="222"/>
      <c r="K367" s="223">
        <f>ROUND(P367*H367,2)</f>
        <v>0</v>
      </c>
      <c r="L367" s="219" t="s">
        <v>154</v>
      </c>
      <c r="M367" s="34"/>
      <c r="N367" s="224" t="s">
        <v>1</v>
      </c>
      <c r="O367" s="225" t="s">
        <v>43</v>
      </c>
      <c r="P367" s="226">
        <f>I367+J367</f>
        <v>0</v>
      </c>
      <c r="Q367" s="226">
        <f>ROUND(I367*H367,2)</f>
        <v>0</v>
      </c>
      <c r="R367" s="226">
        <f>ROUND(J367*H367,2)</f>
        <v>0</v>
      </c>
      <c r="S367" s="67"/>
      <c r="T367" s="227">
        <f>S367*H367</f>
        <v>0</v>
      </c>
      <c r="U367" s="227">
        <v>0</v>
      </c>
      <c r="V367" s="227">
        <f>U367*H367</f>
        <v>0</v>
      </c>
      <c r="W367" s="227">
        <v>0</v>
      </c>
      <c r="X367" s="227">
        <f>W367*H367</f>
        <v>0</v>
      </c>
      <c r="Y367" s="228" t="s">
        <v>1</v>
      </c>
      <c r="Z367" s="31"/>
      <c r="AA367" s="31"/>
      <c r="AB367" s="31"/>
      <c r="AC367" s="31"/>
      <c r="AD367" s="31"/>
      <c r="AE367" s="31"/>
      <c r="AR367" s="229" t="s">
        <v>155</v>
      </c>
      <c r="AT367" s="229" t="s">
        <v>150</v>
      </c>
      <c r="AU367" s="229" t="s">
        <v>88</v>
      </c>
      <c r="AY367" s="13" t="s">
        <v>148</v>
      </c>
      <c r="BE367" s="111">
        <f>IF(O367="základní",K367,0)</f>
        <v>0</v>
      </c>
      <c r="BF367" s="111">
        <f>IF(O367="snížená",K367,0)</f>
        <v>0</v>
      </c>
      <c r="BG367" s="111">
        <f>IF(O367="zákl. přenesená",K367,0)</f>
        <v>0</v>
      </c>
      <c r="BH367" s="111">
        <f>IF(O367="sníž. přenesená",K367,0)</f>
        <v>0</v>
      </c>
      <c r="BI367" s="111">
        <f>IF(O367="nulová",K367,0)</f>
        <v>0</v>
      </c>
      <c r="BJ367" s="13" t="s">
        <v>88</v>
      </c>
      <c r="BK367" s="111">
        <f>ROUND(P367*H367,2)</f>
        <v>0</v>
      </c>
      <c r="BL367" s="13" t="s">
        <v>155</v>
      </c>
      <c r="BM367" s="229" t="s">
        <v>747</v>
      </c>
    </row>
    <row r="368" spans="1:65" s="2" customFormat="1" ht="29.25">
      <c r="A368" s="31"/>
      <c r="B368" s="32"/>
      <c r="C368" s="33"/>
      <c r="D368" s="230" t="s">
        <v>157</v>
      </c>
      <c r="E368" s="33"/>
      <c r="F368" s="231" t="s">
        <v>748</v>
      </c>
      <c r="G368" s="33"/>
      <c r="H368" s="33"/>
      <c r="I368" s="125"/>
      <c r="J368" s="125"/>
      <c r="K368" s="33"/>
      <c r="L368" s="33"/>
      <c r="M368" s="34"/>
      <c r="N368" s="232"/>
      <c r="O368" s="233"/>
      <c r="P368" s="67"/>
      <c r="Q368" s="67"/>
      <c r="R368" s="67"/>
      <c r="S368" s="67"/>
      <c r="T368" s="67"/>
      <c r="U368" s="67"/>
      <c r="V368" s="67"/>
      <c r="W368" s="67"/>
      <c r="X368" s="67"/>
      <c r="Y368" s="68"/>
      <c r="Z368" s="31"/>
      <c r="AA368" s="31"/>
      <c r="AB368" s="31"/>
      <c r="AC368" s="31"/>
      <c r="AD368" s="31"/>
      <c r="AE368" s="31"/>
      <c r="AT368" s="13" t="s">
        <v>157</v>
      </c>
      <c r="AU368" s="13" t="s">
        <v>88</v>
      </c>
    </row>
    <row r="369" spans="1:65" s="2" customFormat="1" ht="21.75" customHeight="1">
      <c r="A369" s="31"/>
      <c r="B369" s="32"/>
      <c r="C369" s="217" t="s">
        <v>749</v>
      </c>
      <c r="D369" s="217" t="s">
        <v>150</v>
      </c>
      <c r="E369" s="218" t="s">
        <v>750</v>
      </c>
      <c r="F369" s="219" t="s">
        <v>751</v>
      </c>
      <c r="G369" s="220" t="s">
        <v>153</v>
      </c>
      <c r="H369" s="221">
        <v>396</v>
      </c>
      <c r="I369" s="222"/>
      <c r="J369" s="222"/>
      <c r="K369" s="223">
        <f>ROUND(P369*H369,2)</f>
        <v>0</v>
      </c>
      <c r="L369" s="219" t="s">
        <v>154</v>
      </c>
      <c r="M369" s="34"/>
      <c r="N369" s="224" t="s">
        <v>1</v>
      </c>
      <c r="O369" s="225" t="s">
        <v>43</v>
      </c>
      <c r="P369" s="226">
        <f>I369+J369</f>
        <v>0</v>
      </c>
      <c r="Q369" s="226">
        <f>ROUND(I369*H369,2)</f>
        <v>0</v>
      </c>
      <c r="R369" s="226">
        <f>ROUND(J369*H369,2)</f>
        <v>0</v>
      </c>
      <c r="S369" s="67"/>
      <c r="T369" s="227">
        <f>S369*H369</f>
        <v>0</v>
      </c>
      <c r="U369" s="227">
        <v>0</v>
      </c>
      <c r="V369" s="227">
        <f>U369*H369</f>
        <v>0</v>
      </c>
      <c r="W369" s="227">
        <v>0</v>
      </c>
      <c r="X369" s="227">
        <f>W369*H369</f>
        <v>0</v>
      </c>
      <c r="Y369" s="228" t="s">
        <v>1</v>
      </c>
      <c r="Z369" s="31"/>
      <c r="AA369" s="31"/>
      <c r="AB369" s="31"/>
      <c r="AC369" s="31"/>
      <c r="AD369" s="31"/>
      <c r="AE369" s="31"/>
      <c r="AR369" s="229" t="s">
        <v>155</v>
      </c>
      <c r="AT369" s="229" t="s">
        <v>150</v>
      </c>
      <c r="AU369" s="229" t="s">
        <v>88</v>
      </c>
      <c r="AY369" s="13" t="s">
        <v>148</v>
      </c>
      <c r="BE369" s="111">
        <f>IF(O369="základní",K369,0)</f>
        <v>0</v>
      </c>
      <c r="BF369" s="111">
        <f>IF(O369="snížená",K369,0)</f>
        <v>0</v>
      </c>
      <c r="BG369" s="111">
        <f>IF(O369="zákl. přenesená",K369,0)</f>
        <v>0</v>
      </c>
      <c r="BH369" s="111">
        <f>IF(O369="sníž. přenesená",K369,0)</f>
        <v>0</v>
      </c>
      <c r="BI369" s="111">
        <f>IF(O369="nulová",K369,0)</f>
        <v>0</v>
      </c>
      <c r="BJ369" s="13" t="s">
        <v>88</v>
      </c>
      <c r="BK369" s="111">
        <f>ROUND(P369*H369,2)</f>
        <v>0</v>
      </c>
      <c r="BL369" s="13" t="s">
        <v>155</v>
      </c>
      <c r="BM369" s="229" t="s">
        <v>752</v>
      </c>
    </row>
    <row r="370" spans="1:65" s="2" customFormat="1" ht="29.25">
      <c r="A370" s="31"/>
      <c r="B370" s="32"/>
      <c r="C370" s="33"/>
      <c r="D370" s="230" t="s">
        <v>157</v>
      </c>
      <c r="E370" s="33"/>
      <c r="F370" s="231" t="s">
        <v>753</v>
      </c>
      <c r="G370" s="33"/>
      <c r="H370" s="33"/>
      <c r="I370" s="125"/>
      <c r="J370" s="125"/>
      <c r="K370" s="33"/>
      <c r="L370" s="33"/>
      <c r="M370" s="34"/>
      <c r="N370" s="232"/>
      <c r="O370" s="233"/>
      <c r="P370" s="67"/>
      <c r="Q370" s="67"/>
      <c r="R370" s="67"/>
      <c r="S370" s="67"/>
      <c r="T370" s="67"/>
      <c r="U370" s="67"/>
      <c r="V370" s="67"/>
      <c r="W370" s="67"/>
      <c r="X370" s="67"/>
      <c r="Y370" s="68"/>
      <c r="Z370" s="31"/>
      <c r="AA370" s="31"/>
      <c r="AB370" s="31"/>
      <c r="AC370" s="31"/>
      <c r="AD370" s="31"/>
      <c r="AE370" s="31"/>
      <c r="AT370" s="13" t="s">
        <v>157</v>
      </c>
      <c r="AU370" s="13" t="s">
        <v>88</v>
      </c>
    </row>
    <row r="371" spans="1:65" s="2" customFormat="1" ht="21.75" customHeight="1">
      <c r="A371" s="31"/>
      <c r="B371" s="32"/>
      <c r="C371" s="217" t="s">
        <v>754</v>
      </c>
      <c r="D371" s="217" t="s">
        <v>150</v>
      </c>
      <c r="E371" s="218" t="s">
        <v>755</v>
      </c>
      <c r="F371" s="219" t="s">
        <v>756</v>
      </c>
      <c r="G371" s="220" t="s">
        <v>153</v>
      </c>
      <c r="H371" s="221">
        <v>1</v>
      </c>
      <c r="I371" s="222"/>
      <c r="J371" s="222"/>
      <c r="K371" s="223">
        <f>ROUND(P371*H371,2)</f>
        <v>0</v>
      </c>
      <c r="L371" s="219" t="s">
        <v>154</v>
      </c>
      <c r="M371" s="34"/>
      <c r="N371" s="224" t="s">
        <v>1</v>
      </c>
      <c r="O371" s="225" t="s">
        <v>43</v>
      </c>
      <c r="P371" s="226">
        <f>I371+J371</f>
        <v>0</v>
      </c>
      <c r="Q371" s="226">
        <f>ROUND(I371*H371,2)</f>
        <v>0</v>
      </c>
      <c r="R371" s="226">
        <f>ROUND(J371*H371,2)</f>
        <v>0</v>
      </c>
      <c r="S371" s="67"/>
      <c r="T371" s="227">
        <f>S371*H371</f>
        <v>0</v>
      </c>
      <c r="U371" s="227">
        <v>0</v>
      </c>
      <c r="V371" s="227">
        <f>U371*H371</f>
        <v>0</v>
      </c>
      <c r="W371" s="227">
        <v>0</v>
      </c>
      <c r="X371" s="227">
        <f>W371*H371</f>
        <v>0</v>
      </c>
      <c r="Y371" s="228" t="s">
        <v>1</v>
      </c>
      <c r="Z371" s="31"/>
      <c r="AA371" s="31"/>
      <c r="AB371" s="31"/>
      <c r="AC371" s="31"/>
      <c r="AD371" s="31"/>
      <c r="AE371" s="31"/>
      <c r="AR371" s="229" t="s">
        <v>155</v>
      </c>
      <c r="AT371" s="229" t="s">
        <v>150</v>
      </c>
      <c r="AU371" s="229" t="s">
        <v>88</v>
      </c>
      <c r="AY371" s="13" t="s">
        <v>148</v>
      </c>
      <c r="BE371" s="111">
        <f>IF(O371="základní",K371,0)</f>
        <v>0</v>
      </c>
      <c r="BF371" s="111">
        <f>IF(O371="snížená",K371,0)</f>
        <v>0</v>
      </c>
      <c r="BG371" s="111">
        <f>IF(O371="zákl. přenesená",K371,0)</f>
        <v>0</v>
      </c>
      <c r="BH371" s="111">
        <f>IF(O371="sníž. přenesená",K371,0)</f>
        <v>0</v>
      </c>
      <c r="BI371" s="111">
        <f>IF(O371="nulová",K371,0)</f>
        <v>0</v>
      </c>
      <c r="BJ371" s="13" t="s">
        <v>88</v>
      </c>
      <c r="BK371" s="111">
        <f>ROUND(P371*H371,2)</f>
        <v>0</v>
      </c>
      <c r="BL371" s="13" t="s">
        <v>155</v>
      </c>
      <c r="BM371" s="229" t="s">
        <v>757</v>
      </c>
    </row>
    <row r="372" spans="1:65" s="2" customFormat="1" ht="29.25">
      <c r="A372" s="31"/>
      <c r="B372" s="32"/>
      <c r="C372" s="33"/>
      <c r="D372" s="230" t="s">
        <v>157</v>
      </c>
      <c r="E372" s="33"/>
      <c r="F372" s="231" t="s">
        <v>758</v>
      </c>
      <c r="G372" s="33"/>
      <c r="H372" s="33"/>
      <c r="I372" s="125"/>
      <c r="J372" s="125"/>
      <c r="K372" s="33"/>
      <c r="L372" s="33"/>
      <c r="M372" s="34"/>
      <c r="N372" s="232"/>
      <c r="O372" s="233"/>
      <c r="P372" s="67"/>
      <c r="Q372" s="67"/>
      <c r="R372" s="67"/>
      <c r="S372" s="67"/>
      <c r="T372" s="67"/>
      <c r="U372" s="67"/>
      <c r="V372" s="67"/>
      <c r="W372" s="67"/>
      <c r="X372" s="67"/>
      <c r="Y372" s="68"/>
      <c r="Z372" s="31"/>
      <c r="AA372" s="31"/>
      <c r="AB372" s="31"/>
      <c r="AC372" s="31"/>
      <c r="AD372" s="31"/>
      <c r="AE372" s="31"/>
      <c r="AT372" s="13" t="s">
        <v>157</v>
      </c>
      <c r="AU372" s="13" t="s">
        <v>88</v>
      </c>
    </row>
    <row r="373" spans="1:65" s="2" customFormat="1" ht="21.75" customHeight="1">
      <c r="A373" s="31"/>
      <c r="B373" s="32"/>
      <c r="C373" s="217" t="s">
        <v>759</v>
      </c>
      <c r="D373" s="217" t="s">
        <v>150</v>
      </c>
      <c r="E373" s="218" t="s">
        <v>760</v>
      </c>
      <c r="F373" s="219" t="s">
        <v>761</v>
      </c>
      <c r="G373" s="220" t="s">
        <v>153</v>
      </c>
      <c r="H373" s="221">
        <v>1</v>
      </c>
      <c r="I373" s="222"/>
      <c r="J373" s="222"/>
      <c r="K373" s="223">
        <f>ROUND(P373*H373,2)</f>
        <v>0</v>
      </c>
      <c r="L373" s="219" t="s">
        <v>154</v>
      </c>
      <c r="M373" s="34"/>
      <c r="N373" s="224" t="s">
        <v>1</v>
      </c>
      <c r="O373" s="225" t="s">
        <v>43</v>
      </c>
      <c r="P373" s="226">
        <f>I373+J373</f>
        <v>0</v>
      </c>
      <c r="Q373" s="226">
        <f>ROUND(I373*H373,2)</f>
        <v>0</v>
      </c>
      <c r="R373" s="226">
        <f>ROUND(J373*H373,2)</f>
        <v>0</v>
      </c>
      <c r="S373" s="67"/>
      <c r="T373" s="227">
        <f>S373*H373</f>
        <v>0</v>
      </c>
      <c r="U373" s="227">
        <v>0</v>
      </c>
      <c r="V373" s="227">
        <f>U373*H373</f>
        <v>0</v>
      </c>
      <c r="W373" s="227">
        <v>0</v>
      </c>
      <c r="X373" s="227">
        <f>W373*H373</f>
        <v>0</v>
      </c>
      <c r="Y373" s="228" t="s">
        <v>1</v>
      </c>
      <c r="Z373" s="31"/>
      <c r="AA373" s="31"/>
      <c r="AB373" s="31"/>
      <c r="AC373" s="31"/>
      <c r="AD373" s="31"/>
      <c r="AE373" s="31"/>
      <c r="AR373" s="229" t="s">
        <v>155</v>
      </c>
      <c r="AT373" s="229" t="s">
        <v>150</v>
      </c>
      <c r="AU373" s="229" t="s">
        <v>88</v>
      </c>
      <c r="AY373" s="13" t="s">
        <v>148</v>
      </c>
      <c r="BE373" s="111">
        <f>IF(O373="základní",K373,0)</f>
        <v>0</v>
      </c>
      <c r="BF373" s="111">
        <f>IF(O373="snížená",K373,0)</f>
        <v>0</v>
      </c>
      <c r="BG373" s="111">
        <f>IF(O373="zákl. přenesená",K373,0)</f>
        <v>0</v>
      </c>
      <c r="BH373" s="111">
        <f>IF(O373="sníž. přenesená",K373,0)</f>
        <v>0</v>
      </c>
      <c r="BI373" s="111">
        <f>IF(O373="nulová",K373,0)</f>
        <v>0</v>
      </c>
      <c r="BJ373" s="13" t="s">
        <v>88</v>
      </c>
      <c r="BK373" s="111">
        <f>ROUND(P373*H373,2)</f>
        <v>0</v>
      </c>
      <c r="BL373" s="13" t="s">
        <v>155</v>
      </c>
      <c r="BM373" s="229" t="s">
        <v>762</v>
      </c>
    </row>
    <row r="374" spans="1:65" s="2" customFormat="1" ht="29.25">
      <c r="A374" s="31"/>
      <c r="B374" s="32"/>
      <c r="C374" s="33"/>
      <c r="D374" s="230" t="s">
        <v>157</v>
      </c>
      <c r="E374" s="33"/>
      <c r="F374" s="231" t="s">
        <v>763</v>
      </c>
      <c r="G374" s="33"/>
      <c r="H374" s="33"/>
      <c r="I374" s="125"/>
      <c r="J374" s="125"/>
      <c r="K374" s="33"/>
      <c r="L374" s="33"/>
      <c r="M374" s="34"/>
      <c r="N374" s="232"/>
      <c r="O374" s="233"/>
      <c r="P374" s="67"/>
      <c r="Q374" s="67"/>
      <c r="R374" s="67"/>
      <c r="S374" s="67"/>
      <c r="T374" s="67"/>
      <c r="U374" s="67"/>
      <c r="V374" s="67"/>
      <c r="W374" s="67"/>
      <c r="X374" s="67"/>
      <c r="Y374" s="68"/>
      <c r="Z374" s="31"/>
      <c r="AA374" s="31"/>
      <c r="AB374" s="31"/>
      <c r="AC374" s="31"/>
      <c r="AD374" s="31"/>
      <c r="AE374" s="31"/>
      <c r="AT374" s="13" t="s">
        <v>157</v>
      </c>
      <c r="AU374" s="13" t="s">
        <v>88</v>
      </c>
    </row>
    <row r="375" spans="1:65" s="2" customFormat="1" ht="21.75" customHeight="1">
      <c r="A375" s="31"/>
      <c r="B375" s="32"/>
      <c r="C375" s="217" t="s">
        <v>764</v>
      </c>
      <c r="D375" s="217" t="s">
        <v>150</v>
      </c>
      <c r="E375" s="218" t="s">
        <v>765</v>
      </c>
      <c r="F375" s="219" t="s">
        <v>766</v>
      </c>
      <c r="G375" s="220" t="s">
        <v>153</v>
      </c>
      <c r="H375" s="221">
        <v>185</v>
      </c>
      <c r="I375" s="222"/>
      <c r="J375" s="222"/>
      <c r="K375" s="223">
        <f>ROUND(P375*H375,2)</f>
        <v>0</v>
      </c>
      <c r="L375" s="219" t="s">
        <v>154</v>
      </c>
      <c r="M375" s="34"/>
      <c r="N375" s="224" t="s">
        <v>1</v>
      </c>
      <c r="O375" s="225" t="s">
        <v>43</v>
      </c>
      <c r="P375" s="226">
        <f>I375+J375</f>
        <v>0</v>
      </c>
      <c r="Q375" s="226">
        <f>ROUND(I375*H375,2)</f>
        <v>0</v>
      </c>
      <c r="R375" s="226">
        <f>ROUND(J375*H375,2)</f>
        <v>0</v>
      </c>
      <c r="S375" s="67"/>
      <c r="T375" s="227">
        <f>S375*H375</f>
        <v>0</v>
      </c>
      <c r="U375" s="227">
        <v>0</v>
      </c>
      <c r="V375" s="227">
        <f>U375*H375</f>
        <v>0</v>
      </c>
      <c r="W375" s="227">
        <v>0</v>
      </c>
      <c r="X375" s="227">
        <f>W375*H375</f>
        <v>0</v>
      </c>
      <c r="Y375" s="228" t="s">
        <v>1</v>
      </c>
      <c r="Z375" s="31"/>
      <c r="AA375" s="31"/>
      <c r="AB375" s="31"/>
      <c r="AC375" s="31"/>
      <c r="AD375" s="31"/>
      <c r="AE375" s="31"/>
      <c r="AR375" s="229" t="s">
        <v>155</v>
      </c>
      <c r="AT375" s="229" t="s">
        <v>150</v>
      </c>
      <c r="AU375" s="229" t="s">
        <v>88</v>
      </c>
      <c r="AY375" s="13" t="s">
        <v>148</v>
      </c>
      <c r="BE375" s="111">
        <f>IF(O375="základní",K375,0)</f>
        <v>0</v>
      </c>
      <c r="BF375" s="111">
        <f>IF(O375="snížená",K375,0)</f>
        <v>0</v>
      </c>
      <c r="BG375" s="111">
        <f>IF(O375="zákl. přenesená",K375,0)</f>
        <v>0</v>
      </c>
      <c r="BH375" s="111">
        <f>IF(O375="sníž. přenesená",K375,0)</f>
        <v>0</v>
      </c>
      <c r="BI375" s="111">
        <f>IF(O375="nulová",K375,0)</f>
        <v>0</v>
      </c>
      <c r="BJ375" s="13" t="s">
        <v>88</v>
      </c>
      <c r="BK375" s="111">
        <f>ROUND(P375*H375,2)</f>
        <v>0</v>
      </c>
      <c r="BL375" s="13" t="s">
        <v>155</v>
      </c>
      <c r="BM375" s="229" t="s">
        <v>767</v>
      </c>
    </row>
    <row r="376" spans="1:65" s="2" customFormat="1" ht="29.25">
      <c r="A376" s="31"/>
      <c r="B376" s="32"/>
      <c r="C376" s="33"/>
      <c r="D376" s="230" t="s">
        <v>157</v>
      </c>
      <c r="E376" s="33"/>
      <c r="F376" s="231" t="s">
        <v>768</v>
      </c>
      <c r="G376" s="33"/>
      <c r="H376" s="33"/>
      <c r="I376" s="125"/>
      <c r="J376" s="125"/>
      <c r="K376" s="33"/>
      <c r="L376" s="33"/>
      <c r="M376" s="34"/>
      <c r="N376" s="232"/>
      <c r="O376" s="233"/>
      <c r="P376" s="67"/>
      <c r="Q376" s="67"/>
      <c r="R376" s="67"/>
      <c r="S376" s="67"/>
      <c r="T376" s="67"/>
      <c r="U376" s="67"/>
      <c r="V376" s="67"/>
      <c r="W376" s="67"/>
      <c r="X376" s="67"/>
      <c r="Y376" s="68"/>
      <c r="Z376" s="31"/>
      <c r="AA376" s="31"/>
      <c r="AB376" s="31"/>
      <c r="AC376" s="31"/>
      <c r="AD376" s="31"/>
      <c r="AE376" s="31"/>
      <c r="AT376" s="13" t="s">
        <v>157</v>
      </c>
      <c r="AU376" s="13" t="s">
        <v>88</v>
      </c>
    </row>
    <row r="377" spans="1:65" s="2" customFormat="1" ht="21.75" customHeight="1">
      <c r="A377" s="31"/>
      <c r="B377" s="32"/>
      <c r="C377" s="217" t="s">
        <v>769</v>
      </c>
      <c r="D377" s="217" t="s">
        <v>150</v>
      </c>
      <c r="E377" s="218" t="s">
        <v>770</v>
      </c>
      <c r="F377" s="219" t="s">
        <v>771</v>
      </c>
      <c r="G377" s="220" t="s">
        <v>153</v>
      </c>
      <c r="H377" s="221">
        <v>31</v>
      </c>
      <c r="I377" s="222"/>
      <c r="J377" s="222"/>
      <c r="K377" s="223">
        <f>ROUND(P377*H377,2)</f>
        <v>0</v>
      </c>
      <c r="L377" s="219" t="s">
        <v>154</v>
      </c>
      <c r="M377" s="34"/>
      <c r="N377" s="224" t="s">
        <v>1</v>
      </c>
      <c r="O377" s="225" t="s">
        <v>43</v>
      </c>
      <c r="P377" s="226">
        <f>I377+J377</f>
        <v>0</v>
      </c>
      <c r="Q377" s="226">
        <f>ROUND(I377*H377,2)</f>
        <v>0</v>
      </c>
      <c r="R377" s="226">
        <f>ROUND(J377*H377,2)</f>
        <v>0</v>
      </c>
      <c r="S377" s="67"/>
      <c r="T377" s="227">
        <f>S377*H377</f>
        <v>0</v>
      </c>
      <c r="U377" s="227">
        <v>0</v>
      </c>
      <c r="V377" s="227">
        <f>U377*H377</f>
        <v>0</v>
      </c>
      <c r="W377" s="227">
        <v>0</v>
      </c>
      <c r="X377" s="227">
        <f>W377*H377</f>
        <v>0</v>
      </c>
      <c r="Y377" s="228" t="s">
        <v>1</v>
      </c>
      <c r="Z377" s="31"/>
      <c r="AA377" s="31"/>
      <c r="AB377" s="31"/>
      <c r="AC377" s="31"/>
      <c r="AD377" s="31"/>
      <c r="AE377" s="31"/>
      <c r="AR377" s="229" t="s">
        <v>155</v>
      </c>
      <c r="AT377" s="229" t="s">
        <v>150</v>
      </c>
      <c r="AU377" s="229" t="s">
        <v>88</v>
      </c>
      <c r="AY377" s="13" t="s">
        <v>148</v>
      </c>
      <c r="BE377" s="111">
        <f>IF(O377="základní",K377,0)</f>
        <v>0</v>
      </c>
      <c r="BF377" s="111">
        <f>IF(O377="snížená",K377,0)</f>
        <v>0</v>
      </c>
      <c r="BG377" s="111">
        <f>IF(O377="zákl. přenesená",K377,0)</f>
        <v>0</v>
      </c>
      <c r="BH377" s="111">
        <f>IF(O377="sníž. přenesená",K377,0)</f>
        <v>0</v>
      </c>
      <c r="BI377" s="111">
        <f>IF(O377="nulová",K377,0)</f>
        <v>0</v>
      </c>
      <c r="BJ377" s="13" t="s">
        <v>88</v>
      </c>
      <c r="BK377" s="111">
        <f>ROUND(P377*H377,2)</f>
        <v>0</v>
      </c>
      <c r="BL377" s="13" t="s">
        <v>155</v>
      </c>
      <c r="BM377" s="229" t="s">
        <v>772</v>
      </c>
    </row>
    <row r="378" spans="1:65" s="2" customFormat="1" ht="29.25">
      <c r="A378" s="31"/>
      <c r="B378" s="32"/>
      <c r="C378" s="33"/>
      <c r="D378" s="230" t="s">
        <v>157</v>
      </c>
      <c r="E378" s="33"/>
      <c r="F378" s="231" t="s">
        <v>773</v>
      </c>
      <c r="G378" s="33"/>
      <c r="H378" s="33"/>
      <c r="I378" s="125"/>
      <c r="J378" s="125"/>
      <c r="K378" s="33"/>
      <c r="L378" s="33"/>
      <c r="M378" s="34"/>
      <c r="N378" s="232"/>
      <c r="O378" s="233"/>
      <c r="P378" s="67"/>
      <c r="Q378" s="67"/>
      <c r="R378" s="67"/>
      <c r="S378" s="67"/>
      <c r="T378" s="67"/>
      <c r="U378" s="67"/>
      <c r="V378" s="67"/>
      <c r="W378" s="67"/>
      <c r="X378" s="67"/>
      <c r="Y378" s="68"/>
      <c r="Z378" s="31"/>
      <c r="AA378" s="31"/>
      <c r="AB378" s="31"/>
      <c r="AC378" s="31"/>
      <c r="AD378" s="31"/>
      <c r="AE378" s="31"/>
      <c r="AT378" s="13" t="s">
        <v>157</v>
      </c>
      <c r="AU378" s="13" t="s">
        <v>88</v>
      </c>
    </row>
    <row r="379" spans="1:65" s="2" customFormat="1" ht="21.75" customHeight="1">
      <c r="A379" s="31"/>
      <c r="B379" s="32"/>
      <c r="C379" s="217" t="s">
        <v>774</v>
      </c>
      <c r="D379" s="217" t="s">
        <v>150</v>
      </c>
      <c r="E379" s="218" t="s">
        <v>775</v>
      </c>
      <c r="F379" s="219" t="s">
        <v>776</v>
      </c>
      <c r="G379" s="220" t="s">
        <v>153</v>
      </c>
      <c r="H379" s="221">
        <v>4</v>
      </c>
      <c r="I379" s="222"/>
      <c r="J379" s="222"/>
      <c r="K379" s="223">
        <f>ROUND(P379*H379,2)</f>
        <v>0</v>
      </c>
      <c r="L379" s="219" t="s">
        <v>154</v>
      </c>
      <c r="M379" s="34"/>
      <c r="N379" s="224" t="s">
        <v>1</v>
      </c>
      <c r="O379" s="225" t="s">
        <v>43</v>
      </c>
      <c r="P379" s="226">
        <f>I379+J379</f>
        <v>0</v>
      </c>
      <c r="Q379" s="226">
        <f>ROUND(I379*H379,2)</f>
        <v>0</v>
      </c>
      <c r="R379" s="226">
        <f>ROUND(J379*H379,2)</f>
        <v>0</v>
      </c>
      <c r="S379" s="67"/>
      <c r="T379" s="227">
        <f>S379*H379</f>
        <v>0</v>
      </c>
      <c r="U379" s="227">
        <v>0</v>
      </c>
      <c r="V379" s="227">
        <f>U379*H379</f>
        <v>0</v>
      </c>
      <c r="W379" s="227">
        <v>0</v>
      </c>
      <c r="X379" s="227">
        <f>W379*H379</f>
        <v>0</v>
      </c>
      <c r="Y379" s="228" t="s">
        <v>1</v>
      </c>
      <c r="Z379" s="31"/>
      <c r="AA379" s="31"/>
      <c r="AB379" s="31"/>
      <c r="AC379" s="31"/>
      <c r="AD379" s="31"/>
      <c r="AE379" s="31"/>
      <c r="AR379" s="229" t="s">
        <v>155</v>
      </c>
      <c r="AT379" s="229" t="s">
        <v>150</v>
      </c>
      <c r="AU379" s="229" t="s">
        <v>88</v>
      </c>
      <c r="AY379" s="13" t="s">
        <v>148</v>
      </c>
      <c r="BE379" s="111">
        <f>IF(O379="základní",K379,0)</f>
        <v>0</v>
      </c>
      <c r="BF379" s="111">
        <f>IF(O379="snížená",K379,0)</f>
        <v>0</v>
      </c>
      <c r="BG379" s="111">
        <f>IF(O379="zákl. přenesená",K379,0)</f>
        <v>0</v>
      </c>
      <c r="BH379" s="111">
        <f>IF(O379="sníž. přenesená",K379,0)</f>
        <v>0</v>
      </c>
      <c r="BI379" s="111">
        <f>IF(O379="nulová",K379,0)</f>
        <v>0</v>
      </c>
      <c r="BJ379" s="13" t="s">
        <v>88</v>
      </c>
      <c r="BK379" s="111">
        <f>ROUND(P379*H379,2)</f>
        <v>0</v>
      </c>
      <c r="BL379" s="13" t="s">
        <v>155</v>
      </c>
      <c r="BM379" s="229" t="s">
        <v>777</v>
      </c>
    </row>
    <row r="380" spans="1:65" s="2" customFormat="1" ht="29.25">
      <c r="A380" s="31"/>
      <c r="B380" s="32"/>
      <c r="C380" s="33"/>
      <c r="D380" s="230" t="s">
        <v>157</v>
      </c>
      <c r="E380" s="33"/>
      <c r="F380" s="231" t="s">
        <v>778</v>
      </c>
      <c r="G380" s="33"/>
      <c r="H380" s="33"/>
      <c r="I380" s="125"/>
      <c r="J380" s="125"/>
      <c r="K380" s="33"/>
      <c r="L380" s="33"/>
      <c r="M380" s="34"/>
      <c r="N380" s="232"/>
      <c r="O380" s="233"/>
      <c r="P380" s="67"/>
      <c r="Q380" s="67"/>
      <c r="R380" s="67"/>
      <c r="S380" s="67"/>
      <c r="T380" s="67"/>
      <c r="U380" s="67"/>
      <c r="V380" s="67"/>
      <c r="W380" s="67"/>
      <c r="X380" s="67"/>
      <c r="Y380" s="68"/>
      <c r="Z380" s="31"/>
      <c r="AA380" s="31"/>
      <c r="AB380" s="31"/>
      <c r="AC380" s="31"/>
      <c r="AD380" s="31"/>
      <c r="AE380" s="31"/>
      <c r="AT380" s="13" t="s">
        <v>157</v>
      </c>
      <c r="AU380" s="13" t="s">
        <v>88</v>
      </c>
    </row>
    <row r="381" spans="1:65" s="2" customFormat="1" ht="21.75" customHeight="1">
      <c r="A381" s="31"/>
      <c r="B381" s="32"/>
      <c r="C381" s="217" t="s">
        <v>779</v>
      </c>
      <c r="D381" s="217" t="s">
        <v>150</v>
      </c>
      <c r="E381" s="218" t="s">
        <v>780</v>
      </c>
      <c r="F381" s="219" t="s">
        <v>781</v>
      </c>
      <c r="G381" s="220" t="s">
        <v>153</v>
      </c>
      <c r="H381" s="221">
        <v>40</v>
      </c>
      <c r="I381" s="222"/>
      <c r="J381" s="222"/>
      <c r="K381" s="223">
        <f>ROUND(P381*H381,2)</f>
        <v>0</v>
      </c>
      <c r="L381" s="219" t="s">
        <v>154</v>
      </c>
      <c r="M381" s="34"/>
      <c r="N381" s="224" t="s">
        <v>1</v>
      </c>
      <c r="O381" s="225" t="s">
        <v>43</v>
      </c>
      <c r="P381" s="226">
        <f>I381+J381</f>
        <v>0</v>
      </c>
      <c r="Q381" s="226">
        <f>ROUND(I381*H381,2)</f>
        <v>0</v>
      </c>
      <c r="R381" s="226">
        <f>ROUND(J381*H381,2)</f>
        <v>0</v>
      </c>
      <c r="S381" s="67"/>
      <c r="T381" s="227">
        <f>S381*H381</f>
        <v>0</v>
      </c>
      <c r="U381" s="227">
        <v>0</v>
      </c>
      <c r="V381" s="227">
        <f>U381*H381</f>
        <v>0</v>
      </c>
      <c r="W381" s="227">
        <v>0</v>
      </c>
      <c r="X381" s="227">
        <f>W381*H381</f>
        <v>0</v>
      </c>
      <c r="Y381" s="228" t="s">
        <v>1</v>
      </c>
      <c r="Z381" s="31"/>
      <c r="AA381" s="31"/>
      <c r="AB381" s="31"/>
      <c r="AC381" s="31"/>
      <c r="AD381" s="31"/>
      <c r="AE381" s="31"/>
      <c r="AR381" s="229" t="s">
        <v>155</v>
      </c>
      <c r="AT381" s="229" t="s">
        <v>150</v>
      </c>
      <c r="AU381" s="229" t="s">
        <v>88</v>
      </c>
      <c r="AY381" s="13" t="s">
        <v>148</v>
      </c>
      <c r="BE381" s="111">
        <f>IF(O381="základní",K381,0)</f>
        <v>0</v>
      </c>
      <c r="BF381" s="111">
        <f>IF(O381="snížená",K381,0)</f>
        <v>0</v>
      </c>
      <c r="BG381" s="111">
        <f>IF(O381="zákl. přenesená",K381,0)</f>
        <v>0</v>
      </c>
      <c r="BH381" s="111">
        <f>IF(O381="sníž. přenesená",K381,0)</f>
        <v>0</v>
      </c>
      <c r="BI381" s="111">
        <f>IF(O381="nulová",K381,0)</f>
        <v>0</v>
      </c>
      <c r="BJ381" s="13" t="s">
        <v>88</v>
      </c>
      <c r="BK381" s="111">
        <f>ROUND(P381*H381,2)</f>
        <v>0</v>
      </c>
      <c r="BL381" s="13" t="s">
        <v>155</v>
      </c>
      <c r="BM381" s="229" t="s">
        <v>782</v>
      </c>
    </row>
    <row r="382" spans="1:65" s="2" customFormat="1" ht="29.25">
      <c r="A382" s="31"/>
      <c r="B382" s="32"/>
      <c r="C382" s="33"/>
      <c r="D382" s="230" t="s">
        <v>157</v>
      </c>
      <c r="E382" s="33"/>
      <c r="F382" s="231" t="s">
        <v>783</v>
      </c>
      <c r="G382" s="33"/>
      <c r="H382" s="33"/>
      <c r="I382" s="125"/>
      <c r="J382" s="125"/>
      <c r="K382" s="33"/>
      <c r="L382" s="33"/>
      <c r="M382" s="34"/>
      <c r="N382" s="232"/>
      <c r="O382" s="233"/>
      <c r="P382" s="67"/>
      <c r="Q382" s="67"/>
      <c r="R382" s="67"/>
      <c r="S382" s="67"/>
      <c r="T382" s="67"/>
      <c r="U382" s="67"/>
      <c r="V382" s="67"/>
      <c r="W382" s="67"/>
      <c r="X382" s="67"/>
      <c r="Y382" s="68"/>
      <c r="Z382" s="31"/>
      <c r="AA382" s="31"/>
      <c r="AB382" s="31"/>
      <c r="AC382" s="31"/>
      <c r="AD382" s="31"/>
      <c r="AE382" s="31"/>
      <c r="AT382" s="13" t="s">
        <v>157</v>
      </c>
      <c r="AU382" s="13" t="s">
        <v>88</v>
      </c>
    </row>
    <row r="383" spans="1:65" s="2" customFormat="1" ht="21.75" customHeight="1">
      <c r="A383" s="31"/>
      <c r="B383" s="32"/>
      <c r="C383" s="217" t="s">
        <v>784</v>
      </c>
      <c r="D383" s="217" t="s">
        <v>150</v>
      </c>
      <c r="E383" s="218" t="s">
        <v>785</v>
      </c>
      <c r="F383" s="219" t="s">
        <v>786</v>
      </c>
      <c r="G383" s="220" t="s">
        <v>153</v>
      </c>
      <c r="H383" s="221">
        <v>1</v>
      </c>
      <c r="I383" s="222"/>
      <c r="J383" s="222"/>
      <c r="K383" s="223">
        <f>ROUND(P383*H383,2)</f>
        <v>0</v>
      </c>
      <c r="L383" s="219" t="s">
        <v>154</v>
      </c>
      <c r="M383" s="34"/>
      <c r="N383" s="224" t="s">
        <v>1</v>
      </c>
      <c r="O383" s="225" t="s">
        <v>43</v>
      </c>
      <c r="P383" s="226">
        <f>I383+J383</f>
        <v>0</v>
      </c>
      <c r="Q383" s="226">
        <f>ROUND(I383*H383,2)</f>
        <v>0</v>
      </c>
      <c r="R383" s="226">
        <f>ROUND(J383*H383,2)</f>
        <v>0</v>
      </c>
      <c r="S383" s="67"/>
      <c r="T383" s="227">
        <f>S383*H383</f>
        <v>0</v>
      </c>
      <c r="U383" s="227">
        <v>0</v>
      </c>
      <c r="V383" s="227">
        <f>U383*H383</f>
        <v>0</v>
      </c>
      <c r="W383" s="227">
        <v>0</v>
      </c>
      <c r="X383" s="227">
        <f>W383*H383</f>
        <v>0</v>
      </c>
      <c r="Y383" s="228" t="s">
        <v>1</v>
      </c>
      <c r="Z383" s="31"/>
      <c r="AA383" s="31"/>
      <c r="AB383" s="31"/>
      <c r="AC383" s="31"/>
      <c r="AD383" s="31"/>
      <c r="AE383" s="31"/>
      <c r="AR383" s="229" t="s">
        <v>155</v>
      </c>
      <c r="AT383" s="229" t="s">
        <v>150</v>
      </c>
      <c r="AU383" s="229" t="s">
        <v>88</v>
      </c>
      <c r="AY383" s="13" t="s">
        <v>148</v>
      </c>
      <c r="BE383" s="111">
        <f>IF(O383="základní",K383,0)</f>
        <v>0</v>
      </c>
      <c r="BF383" s="111">
        <f>IF(O383="snížená",K383,0)</f>
        <v>0</v>
      </c>
      <c r="BG383" s="111">
        <f>IF(O383="zákl. přenesená",K383,0)</f>
        <v>0</v>
      </c>
      <c r="BH383" s="111">
        <f>IF(O383="sníž. přenesená",K383,0)</f>
        <v>0</v>
      </c>
      <c r="BI383" s="111">
        <f>IF(O383="nulová",K383,0)</f>
        <v>0</v>
      </c>
      <c r="BJ383" s="13" t="s">
        <v>88</v>
      </c>
      <c r="BK383" s="111">
        <f>ROUND(P383*H383,2)</f>
        <v>0</v>
      </c>
      <c r="BL383" s="13" t="s">
        <v>155</v>
      </c>
      <c r="BM383" s="229" t="s">
        <v>787</v>
      </c>
    </row>
    <row r="384" spans="1:65" s="2" customFormat="1" ht="29.25">
      <c r="A384" s="31"/>
      <c r="B384" s="32"/>
      <c r="C384" s="33"/>
      <c r="D384" s="230" t="s">
        <v>157</v>
      </c>
      <c r="E384" s="33"/>
      <c r="F384" s="231" t="s">
        <v>788</v>
      </c>
      <c r="G384" s="33"/>
      <c r="H384" s="33"/>
      <c r="I384" s="125"/>
      <c r="J384" s="125"/>
      <c r="K384" s="33"/>
      <c r="L384" s="33"/>
      <c r="M384" s="34"/>
      <c r="N384" s="232"/>
      <c r="O384" s="233"/>
      <c r="P384" s="67"/>
      <c r="Q384" s="67"/>
      <c r="R384" s="67"/>
      <c r="S384" s="67"/>
      <c r="T384" s="67"/>
      <c r="U384" s="67"/>
      <c r="V384" s="67"/>
      <c r="W384" s="67"/>
      <c r="X384" s="67"/>
      <c r="Y384" s="68"/>
      <c r="Z384" s="31"/>
      <c r="AA384" s="31"/>
      <c r="AB384" s="31"/>
      <c r="AC384" s="31"/>
      <c r="AD384" s="31"/>
      <c r="AE384" s="31"/>
      <c r="AT384" s="13" t="s">
        <v>157</v>
      </c>
      <c r="AU384" s="13" t="s">
        <v>88</v>
      </c>
    </row>
    <row r="385" spans="1:65" s="2" customFormat="1" ht="21.75" customHeight="1">
      <c r="A385" s="31"/>
      <c r="B385" s="32"/>
      <c r="C385" s="217" t="s">
        <v>789</v>
      </c>
      <c r="D385" s="217" t="s">
        <v>150</v>
      </c>
      <c r="E385" s="218" t="s">
        <v>790</v>
      </c>
      <c r="F385" s="219" t="s">
        <v>791</v>
      </c>
      <c r="G385" s="220" t="s">
        <v>153</v>
      </c>
      <c r="H385" s="221">
        <v>1</v>
      </c>
      <c r="I385" s="222"/>
      <c r="J385" s="222"/>
      <c r="K385" s="223">
        <f>ROUND(P385*H385,2)</f>
        <v>0</v>
      </c>
      <c r="L385" s="219" t="s">
        <v>154</v>
      </c>
      <c r="M385" s="34"/>
      <c r="N385" s="224" t="s">
        <v>1</v>
      </c>
      <c r="O385" s="225" t="s">
        <v>43</v>
      </c>
      <c r="P385" s="226">
        <f>I385+J385</f>
        <v>0</v>
      </c>
      <c r="Q385" s="226">
        <f>ROUND(I385*H385,2)</f>
        <v>0</v>
      </c>
      <c r="R385" s="226">
        <f>ROUND(J385*H385,2)</f>
        <v>0</v>
      </c>
      <c r="S385" s="67"/>
      <c r="T385" s="227">
        <f>S385*H385</f>
        <v>0</v>
      </c>
      <c r="U385" s="227">
        <v>0</v>
      </c>
      <c r="V385" s="227">
        <f>U385*H385</f>
        <v>0</v>
      </c>
      <c r="W385" s="227">
        <v>0</v>
      </c>
      <c r="X385" s="227">
        <f>W385*H385</f>
        <v>0</v>
      </c>
      <c r="Y385" s="228" t="s">
        <v>1</v>
      </c>
      <c r="Z385" s="31"/>
      <c r="AA385" s="31"/>
      <c r="AB385" s="31"/>
      <c r="AC385" s="31"/>
      <c r="AD385" s="31"/>
      <c r="AE385" s="31"/>
      <c r="AR385" s="229" t="s">
        <v>155</v>
      </c>
      <c r="AT385" s="229" t="s">
        <v>150</v>
      </c>
      <c r="AU385" s="229" t="s">
        <v>88</v>
      </c>
      <c r="AY385" s="13" t="s">
        <v>148</v>
      </c>
      <c r="BE385" s="111">
        <f>IF(O385="základní",K385,0)</f>
        <v>0</v>
      </c>
      <c r="BF385" s="111">
        <f>IF(O385="snížená",K385,0)</f>
        <v>0</v>
      </c>
      <c r="BG385" s="111">
        <f>IF(O385="zákl. přenesená",K385,0)</f>
        <v>0</v>
      </c>
      <c r="BH385" s="111">
        <f>IF(O385="sníž. přenesená",K385,0)</f>
        <v>0</v>
      </c>
      <c r="BI385" s="111">
        <f>IF(O385="nulová",K385,0)</f>
        <v>0</v>
      </c>
      <c r="BJ385" s="13" t="s">
        <v>88</v>
      </c>
      <c r="BK385" s="111">
        <f>ROUND(P385*H385,2)</f>
        <v>0</v>
      </c>
      <c r="BL385" s="13" t="s">
        <v>155</v>
      </c>
      <c r="BM385" s="229" t="s">
        <v>792</v>
      </c>
    </row>
    <row r="386" spans="1:65" s="2" customFormat="1" ht="29.25">
      <c r="A386" s="31"/>
      <c r="B386" s="32"/>
      <c r="C386" s="33"/>
      <c r="D386" s="230" t="s">
        <v>157</v>
      </c>
      <c r="E386" s="33"/>
      <c r="F386" s="231" t="s">
        <v>793</v>
      </c>
      <c r="G386" s="33"/>
      <c r="H386" s="33"/>
      <c r="I386" s="125"/>
      <c r="J386" s="125"/>
      <c r="K386" s="33"/>
      <c r="L386" s="33"/>
      <c r="M386" s="34"/>
      <c r="N386" s="232"/>
      <c r="O386" s="233"/>
      <c r="P386" s="67"/>
      <c r="Q386" s="67"/>
      <c r="R386" s="67"/>
      <c r="S386" s="67"/>
      <c r="T386" s="67"/>
      <c r="U386" s="67"/>
      <c r="V386" s="67"/>
      <c r="W386" s="67"/>
      <c r="X386" s="67"/>
      <c r="Y386" s="68"/>
      <c r="Z386" s="31"/>
      <c r="AA386" s="31"/>
      <c r="AB386" s="31"/>
      <c r="AC386" s="31"/>
      <c r="AD386" s="31"/>
      <c r="AE386" s="31"/>
      <c r="AT386" s="13" t="s">
        <v>157</v>
      </c>
      <c r="AU386" s="13" t="s">
        <v>88</v>
      </c>
    </row>
    <row r="387" spans="1:65" s="2" customFormat="1" ht="21.75" customHeight="1">
      <c r="A387" s="31"/>
      <c r="B387" s="32"/>
      <c r="C387" s="217" t="s">
        <v>794</v>
      </c>
      <c r="D387" s="217" t="s">
        <v>150</v>
      </c>
      <c r="E387" s="218" t="s">
        <v>795</v>
      </c>
      <c r="F387" s="219" t="s">
        <v>796</v>
      </c>
      <c r="G387" s="220" t="s">
        <v>153</v>
      </c>
      <c r="H387" s="221">
        <v>19</v>
      </c>
      <c r="I387" s="222"/>
      <c r="J387" s="222"/>
      <c r="K387" s="223">
        <f>ROUND(P387*H387,2)</f>
        <v>0</v>
      </c>
      <c r="L387" s="219" t="s">
        <v>154</v>
      </c>
      <c r="M387" s="34"/>
      <c r="N387" s="224" t="s">
        <v>1</v>
      </c>
      <c r="O387" s="225" t="s">
        <v>43</v>
      </c>
      <c r="P387" s="226">
        <f>I387+J387</f>
        <v>0</v>
      </c>
      <c r="Q387" s="226">
        <f>ROUND(I387*H387,2)</f>
        <v>0</v>
      </c>
      <c r="R387" s="226">
        <f>ROUND(J387*H387,2)</f>
        <v>0</v>
      </c>
      <c r="S387" s="67"/>
      <c r="T387" s="227">
        <f>S387*H387</f>
        <v>0</v>
      </c>
      <c r="U387" s="227">
        <v>0</v>
      </c>
      <c r="V387" s="227">
        <f>U387*H387</f>
        <v>0</v>
      </c>
      <c r="W387" s="227">
        <v>0</v>
      </c>
      <c r="X387" s="227">
        <f>W387*H387</f>
        <v>0</v>
      </c>
      <c r="Y387" s="228" t="s">
        <v>1</v>
      </c>
      <c r="Z387" s="31"/>
      <c r="AA387" s="31"/>
      <c r="AB387" s="31"/>
      <c r="AC387" s="31"/>
      <c r="AD387" s="31"/>
      <c r="AE387" s="31"/>
      <c r="AR387" s="229" t="s">
        <v>155</v>
      </c>
      <c r="AT387" s="229" t="s">
        <v>150</v>
      </c>
      <c r="AU387" s="229" t="s">
        <v>88</v>
      </c>
      <c r="AY387" s="13" t="s">
        <v>148</v>
      </c>
      <c r="BE387" s="111">
        <f>IF(O387="základní",K387,0)</f>
        <v>0</v>
      </c>
      <c r="BF387" s="111">
        <f>IF(O387="snížená",K387,0)</f>
        <v>0</v>
      </c>
      <c r="BG387" s="111">
        <f>IF(O387="zákl. přenesená",K387,0)</f>
        <v>0</v>
      </c>
      <c r="BH387" s="111">
        <f>IF(O387="sníž. přenesená",K387,0)</f>
        <v>0</v>
      </c>
      <c r="BI387" s="111">
        <f>IF(O387="nulová",K387,0)</f>
        <v>0</v>
      </c>
      <c r="BJ387" s="13" t="s">
        <v>88</v>
      </c>
      <c r="BK387" s="111">
        <f>ROUND(P387*H387,2)</f>
        <v>0</v>
      </c>
      <c r="BL387" s="13" t="s">
        <v>155</v>
      </c>
      <c r="BM387" s="229" t="s">
        <v>797</v>
      </c>
    </row>
    <row r="388" spans="1:65" s="2" customFormat="1" ht="29.25">
      <c r="A388" s="31"/>
      <c r="B388" s="32"/>
      <c r="C388" s="33"/>
      <c r="D388" s="230" t="s">
        <v>157</v>
      </c>
      <c r="E388" s="33"/>
      <c r="F388" s="231" t="s">
        <v>798</v>
      </c>
      <c r="G388" s="33"/>
      <c r="H388" s="33"/>
      <c r="I388" s="125"/>
      <c r="J388" s="125"/>
      <c r="K388" s="33"/>
      <c r="L388" s="33"/>
      <c r="M388" s="34"/>
      <c r="N388" s="232"/>
      <c r="O388" s="233"/>
      <c r="P388" s="67"/>
      <c r="Q388" s="67"/>
      <c r="R388" s="67"/>
      <c r="S388" s="67"/>
      <c r="T388" s="67"/>
      <c r="U388" s="67"/>
      <c r="V388" s="67"/>
      <c r="W388" s="67"/>
      <c r="X388" s="67"/>
      <c r="Y388" s="68"/>
      <c r="Z388" s="31"/>
      <c r="AA388" s="31"/>
      <c r="AB388" s="31"/>
      <c r="AC388" s="31"/>
      <c r="AD388" s="31"/>
      <c r="AE388" s="31"/>
      <c r="AT388" s="13" t="s">
        <v>157</v>
      </c>
      <c r="AU388" s="13" t="s">
        <v>88</v>
      </c>
    </row>
    <row r="389" spans="1:65" s="2" customFormat="1" ht="21.75" customHeight="1">
      <c r="A389" s="31"/>
      <c r="B389" s="32"/>
      <c r="C389" s="217" t="s">
        <v>799</v>
      </c>
      <c r="D389" s="217" t="s">
        <v>150</v>
      </c>
      <c r="E389" s="218" t="s">
        <v>800</v>
      </c>
      <c r="F389" s="219" t="s">
        <v>801</v>
      </c>
      <c r="G389" s="220" t="s">
        <v>153</v>
      </c>
      <c r="H389" s="221">
        <v>70</v>
      </c>
      <c r="I389" s="222"/>
      <c r="J389" s="222"/>
      <c r="K389" s="223">
        <f>ROUND(P389*H389,2)</f>
        <v>0</v>
      </c>
      <c r="L389" s="219" t="s">
        <v>154</v>
      </c>
      <c r="M389" s="34"/>
      <c r="N389" s="224" t="s">
        <v>1</v>
      </c>
      <c r="O389" s="225" t="s">
        <v>43</v>
      </c>
      <c r="P389" s="226">
        <f>I389+J389</f>
        <v>0</v>
      </c>
      <c r="Q389" s="226">
        <f>ROUND(I389*H389,2)</f>
        <v>0</v>
      </c>
      <c r="R389" s="226">
        <f>ROUND(J389*H389,2)</f>
        <v>0</v>
      </c>
      <c r="S389" s="67"/>
      <c r="T389" s="227">
        <f>S389*H389</f>
        <v>0</v>
      </c>
      <c r="U389" s="227">
        <v>0</v>
      </c>
      <c r="V389" s="227">
        <f>U389*H389</f>
        <v>0</v>
      </c>
      <c r="W389" s="227">
        <v>0</v>
      </c>
      <c r="X389" s="227">
        <f>W389*H389</f>
        <v>0</v>
      </c>
      <c r="Y389" s="228" t="s">
        <v>1</v>
      </c>
      <c r="Z389" s="31"/>
      <c r="AA389" s="31"/>
      <c r="AB389" s="31"/>
      <c r="AC389" s="31"/>
      <c r="AD389" s="31"/>
      <c r="AE389" s="31"/>
      <c r="AR389" s="229" t="s">
        <v>155</v>
      </c>
      <c r="AT389" s="229" t="s">
        <v>150</v>
      </c>
      <c r="AU389" s="229" t="s">
        <v>88</v>
      </c>
      <c r="AY389" s="13" t="s">
        <v>148</v>
      </c>
      <c r="BE389" s="111">
        <f>IF(O389="základní",K389,0)</f>
        <v>0</v>
      </c>
      <c r="BF389" s="111">
        <f>IF(O389="snížená",K389,0)</f>
        <v>0</v>
      </c>
      <c r="BG389" s="111">
        <f>IF(O389="zákl. přenesená",K389,0)</f>
        <v>0</v>
      </c>
      <c r="BH389" s="111">
        <f>IF(O389="sníž. přenesená",K389,0)</f>
        <v>0</v>
      </c>
      <c r="BI389" s="111">
        <f>IF(O389="nulová",K389,0)</f>
        <v>0</v>
      </c>
      <c r="BJ389" s="13" t="s">
        <v>88</v>
      </c>
      <c r="BK389" s="111">
        <f>ROUND(P389*H389,2)</f>
        <v>0</v>
      </c>
      <c r="BL389" s="13" t="s">
        <v>155</v>
      </c>
      <c r="BM389" s="229" t="s">
        <v>802</v>
      </c>
    </row>
    <row r="390" spans="1:65" s="2" customFormat="1" ht="29.25">
      <c r="A390" s="31"/>
      <c r="B390" s="32"/>
      <c r="C390" s="33"/>
      <c r="D390" s="230" t="s">
        <v>157</v>
      </c>
      <c r="E390" s="33"/>
      <c r="F390" s="231" t="s">
        <v>803</v>
      </c>
      <c r="G390" s="33"/>
      <c r="H390" s="33"/>
      <c r="I390" s="125"/>
      <c r="J390" s="125"/>
      <c r="K390" s="33"/>
      <c r="L390" s="33"/>
      <c r="M390" s="34"/>
      <c r="N390" s="232"/>
      <c r="O390" s="233"/>
      <c r="P390" s="67"/>
      <c r="Q390" s="67"/>
      <c r="R390" s="67"/>
      <c r="S390" s="67"/>
      <c r="T390" s="67"/>
      <c r="U390" s="67"/>
      <c r="V390" s="67"/>
      <c r="W390" s="67"/>
      <c r="X390" s="67"/>
      <c r="Y390" s="68"/>
      <c r="Z390" s="31"/>
      <c r="AA390" s="31"/>
      <c r="AB390" s="31"/>
      <c r="AC390" s="31"/>
      <c r="AD390" s="31"/>
      <c r="AE390" s="31"/>
      <c r="AT390" s="13" t="s">
        <v>157</v>
      </c>
      <c r="AU390" s="13" t="s">
        <v>88</v>
      </c>
    </row>
    <row r="391" spans="1:65" s="2" customFormat="1" ht="21.75" customHeight="1">
      <c r="A391" s="31"/>
      <c r="B391" s="32"/>
      <c r="C391" s="217" t="s">
        <v>804</v>
      </c>
      <c r="D391" s="217" t="s">
        <v>150</v>
      </c>
      <c r="E391" s="218" t="s">
        <v>805</v>
      </c>
      <c r="F391" s="219" t="s">
        <v>806</v>
      </c>
      <c r="G391" s="220" t="s">
        <v>153</v>
      </c>
      <c r="H391" s="221">
        <v>116</v>
      </c>
      <c r="I391" s="222"/>
      <c r="J391" s="222"/>
      <c r="K391" s="223">
        <f>ROUND(P391*H391,2)</f>
        <v>0</v>
      </c>
      <c r="L391" s="219" t="s">
        <v>154</v>
      </c>
      <c r="M391" s="34"/>
      <c r="N391" s="224" t="s">
        <v>1</v>
      </c>
      <c r="O391" s="225" t="s">
        <v>43</v>
      </c>
      <c r="P391" s="226">
        <f>I391+J391</f>
        <v>0</v>
      </c>
      <c r="Q391" s="226">
        <f>ROUND(I391*H391,2)</f>
        <v>0</v>
      </c>
      <c r="R391" s="226">
        <f>ROUND(J391*H391,2)</f>
        <v>0</v>
      </c>
      <c r="S391" s="67"/>
      <c r="T391" s="227">
        <f>S391*H391</f>
        <v>0</v>
      </c>
      <c r="U391" s="227">
        <v>0</v>
      </c>
      <c r="V391" s="227">
        <f>U391*H391</f>
        <v>0</v>
      </c>
      <c r="W391" s="227">
        <v>0</v>
      </c>
      <c r="X391" s="227">
        <f>W391*H391</f>
        <v>0</v>
      </c>
      <c r="Y391" s="228" t="s">
        <v>1</v>
      </c>
      <c r="Z391" s="31"/>
      <c r="AA391" s="31"/>
      <c r="AB391" s="31"/>
      <c r="AC391" s="31"/>
      <c r="AD391" s="31"/>
      <c r="AE391" s="31"/>
      <c r="AR391" s="229" t="s">
        <v>155</v>
      </c>
      <c r="AT391" s="229" t="s">
        <v>150</v>
      </c>
      <c r="AU391" s="229" t="s">
        <v>88</v>
      </c>
      <c r="AY391" s="13" t="s">
        <v>148</v>
      </c>
      <c r="BE391" s="111">
        <f>IF(O391="základní",K391,0)</f>
        <v>0</v>
      </c>
      <c r="BF391" s="111">
        <f>IF(O391="snížená",K391,0)</f>
        <v>0</v>
      </c>
      <c r="BG391" s="111">
        <f>IF(O391="zákl. přenesená",K391,0)</f>
        <v>0</v>
      </c>
      <c r="BH391" s="111">
        <f>IF(O391="sníž. přenesená",K391,0)</f>
        <v>0</v>
      </c>
      <c r="BI391" s="111">
        <f>IF(O391="nulová",K391,0)</f>
        <v>0</v>
      </c>
      <c r="BJ391" s="13" t="s">
        <v>88</v>
      </c>
      <c r="BK391" s="111">
        <f>ROUND(P391*H391,2)</f>
        <v>0</v>
      </c>
      <c r="BL391" s="13" t="s">
        <v>155</v>
      </c>
      <c r="BM391" s="229" t="s">
        <v>807</v>
      </c>
    </row>
    <row r="392" spans="1:65" s="2" customFormat="1" ht="29.25">
      <c r="A392" s="31"/>
      <c r="B392" s="32"/>
      <c r="C392" s="33"/>
      <c r="D392" s="230" t="s">
        <v>157</v>
      </c>
      <c r="E392" s="33"/>
      <c r="F392" s="231" t="s">
        <v>808</v>
      </c>
      <c r="G392" s="33"/>
      <c r="H392" s="33"/>
      <c r="I392" s="125"/>
      <c r="J392" s="125"/>
      <c r="K392" s="33"/>
      <c r="L392" s="33"/>
      <c r="M392" s="34"/>
      <c r="N392" s="232"/>
      <c r="O392" s="233"/>
      <c r="P392" s="67"/>
      <c r="Q392" s="67"/>
      <c r="R392" s="67"/>
      <c r="S392" s="67"/>
      <c r="T392" s="67"/>
      <c r="U392" s="67"/>
      <c r="V392" s="67"/>
      <c r="W392" s="67"/>
      <c r="X392" s="67"/>
      <c r="Y392" s="68"/>
      <c r="Z392" s="31"/>
      <c r="AA392" s="31"/>
      <c r="AB392" s="31"/>
      <c r="AC392" s="31"/>
      <c r="AD392" s="31"/>
      <c r="AE392" s="31"/>
      <c r="AT392" s="13" t="s">
        <v>157</v>
      </c>
      <c r="AU392" s="13" t="s">
        <v>88</v>
      </c>
    </row>
    <row r="393" spans="1:65" s="2" customFormat="1" ht="21.75" customHeight="1">
      <c r="A393" s="31"/>
      <c r="B393" s="32"/>
      <c r="C393" s="217" t="s">
        <v>809</v>
      </c>
      <c r="D393" s="217" t="s">
        <v>150</v>
      </c>
      <c r="E393" s="218" t="s">
        <v>810</v>
      </c>
      <c r="F393" s="219" t="s">
        <v>811</v>
      </c>
      <c r="G393" s="220" t="s">
        <v>153</v>
      </c>
      <c r="H393" s="221">
        <v>18</v>
      </c>
      <c r="I393" s="222"/>
      <c r="J393" s="222"/>
      <c r="K393" s="223">
        <f>ROUND(P393*H393,2)</f>
        <v>0</v>
      </c>
      <c r="L393" s="219" t="s">
        <v>154</v>
      </c>
      <c r="M393" s="34"/>
      <c r="N393" s="224" t="s">
        <v>1</v>
      </c>
      <c r="O393" s="225" t="s">
        <v>43</v>
      </c>
      <c r="P393" s="226">
        <f>I393+J393</f>
        <v>0</v>
      </c>
      <c r="Q393" s="226">
        <f>ROUND(I393*H393,2)</f>
        <v>0</v>
      </c>
      <c r="R393" s="226">
        <f>ROUND(J393*H393,2)</f>
        <v>0</v>
      </c>
      <c r="S393" s="67"/>
      <c r="T393" s="227">
        <f>S393*H393</f>
        <v>0</v>
      </c>
      <c r="U393" s="227">
        <v>0</v>
      </c>
      <c r="V393" s="227">
        <f>U393*H393</f>
        <v>0</v>
      </c>
      <c r="W393" s="227">
        <v>0</v>
      </c>
      <c r="X393" s="227">
        <f>W393*H393</f>
        <v>0</v>
      </c>
      <c r="Y393" s="228" t="s">
        <v>1</v>
      </c>
      <c r="Z393" s="31"/>
      <c r="AA393" s="31"/>
      <c r="AB393" s="31"/>
      <c r="AC393" s="31"/>
      <c r="AD393" s="31"/>
      <c r="AE393" s="31"/>
      <c r="AR393" s="229" t="s">
        <v>155</v>
      </c>
      <c r="AT393" s="229" t="s">
        <v>150</v>
      </c>
      <c r="AU393" s="229" t="s">
        <v>88</v>
      </c>
      <c r="AY393" s="13" t="s">
        <v>148</v>
      </c>
      <c r="BE393" s="111">
        <f>IF(O393="základní",K393,0)</f>
        <v>0</v>
      </c>
      <c r="BF393" s="111">
        <f>IF(O393="snížená",K393,0)</f>
        <v>0</v>
      </c>
      <c r="BG393" s="111">
        <f>IF(O393="zákl. přenesená",K393,0)</f>
        <v>0</v>
      </c>
      <c r="BH393" s="111">
        <f>IF(O393="sníž. přenesená",K393,0)</f>
        <v>0</v>
      </c>
      <c r="BI393" s="111">
        <f>IF(O393="nulová",K393,0)</f>
        <v>0</v>
      </c>
      <c r="BJ393" s="13" t="s">
        <v>88</v>
      </c>
      <c r="BK393" s="111">
        <f>ROUND(P393*H393,2)</f>
        <v>0</v>
      </c>
      <c r="BL393" s="13" t="s">
        <v>155</v>
      </c>
      <c r="BM393" s="229" t="s">
        <v>812</v>
      </c>
    </row>
    <row r="394" spans="1:65" s="2" customFormat="1" ht="29.25">
      <c r="A394" s="31"/>
      <c r="B394" s="32"/>
      <c r="C394" s="33"/>
      <c r="D394" s="230" t="s">
        <v>157</v>
      </c>
      <c r="E394" s="33"/>
      <c r="F394" s="231" t="s">
        <v>813</v>
      </c>
      <c r="G394" s="33"/>
      <c r="H394" s="33"/>
      <c r="I394" s="125"/>
      <c r="J394" s="125"/>
      <c r="K394" s="33"/>
      <c r="L394" s="33"/>
      <c r="M394" s="34"/>
      <c r="N394" s="232"/>
      <c r="O394" s="233"/>
      <c r="P394" s="67"/>
      <c r="Q394" s="67"/>
      <c r="R394" s="67"/>
      <c r="S394" s="67"/>
      <c r="T394" s="67"/>
      <c r="U394" s="67"/>
      <c r="V394" s="67"/>
      <c r="W394" s="67"/>
      <c r="X394" s="67"/>
      <c r="Y394" s="68"/>
      <c r="Z394" s="31"/>
      <c r="AA394" s="31"/>
      <c r="AB394" s="31"/>
      <c r="AC394" s="31"/>
      <c r="AD394" s="31"/>
      <c r="AE394" s="31"/>
      <c r="AT394" s="13" t="s">
        <v>157</v>
      </c>
      <c r="AU394" s="13" t="s">
        <v>88</v>
      </c>
    </row>
    <row r="395" spans="1:65" s="2" customFormat="1" ht="21.75" customHeight="1">
      <c r="A395" s="31"/>
      <c r="B395" s="32"/>
      <c r="C395" s="217" t="s">
        <v>814</v>
      </c>
      <c r="D395" s="217" t="s">
        <v>150</v>
      </c>
      <c r="E395" s="218" t="s">
        <v>815</v>
      </c>
      <c r="F395" s="219" t="s">
        <v>816</v>
      </c>
      <c r="G395" s="220" t="s">
        <v>153</v>
      </c>
      <c r="H395" s="221">
        <v>1</v>
      </c>
      <c r="I395" s="222"/>
      <c r="J395" s="222"/>
      <c r="K395" s="223">
        <f>ROUND(P395*H395,2)</f>
        <v>0</v>
      </c>
      <c r="L395" s="219" t="s">
        <v>154</v>
      </c>
      <c r="M395" s="34"/>
      <c r="N395" s="224" t="s">
        <v>1</v>
      </c>
      <c r="O395" s="225" t="s">
        <v>43</v>
      </c>
      <c r="P395" s="226">
        <f>I395+J395</f>
        <v>0</v>
      </c>
      <c r="Q395" s="226">
        <f>ROUND(I395*H395,2)</f>
        <v>0</v>
      </c>
      <c r="R395" s="226">
        <f>ROUND(J395*H395,2)</f>
        <v>0</v>
      </c>
      <c r="S395" s="67"/>
      <c r="T395" s="227">
        <f>S395*H395</f>
        <v>0</v>
      </c>
      <c r="U395" s="227">
        <v>0</v>
      </c>
      <c r="V395" s="227">
        <f>U395*H395</f>
        <v>0</v>
      </c>
      <c r="W395" s="227">
        <v>0</v>
      </c>
      <c r="X395" s="227">
        <f>W395*H395</f>
        <v>0</v>
      </c>
      <c r="Y395" s="228" t="s">
        <v>1</v>
      </c>
      <c r="Z395" s="31"/>
      <c r="AA395" s="31"/>
      <c r="AB395" s="31"/>
      <c r="AC395" s="31"/>
      <c r="AD395" s="31"/>
      <c r="AE395" s="31"/>
      <c r="AR395" s="229" t="s">
        <v>155</v>
      </c>
      <c r="AT395" s="229" t="s">
        <v>150</v>
      </c>
      <c r="AU395" s="229" t="s">
        <v>88</v>
      </c>
      <c r="AY395" s="13" t="s">
        <v>148</v>
      </c>
      <c r="BE395" s="111">
        <f>IF(O395="základní",K395,0)</f>
        <v>0</v>
      </c>
      <c r="BF395" s="111">
        <f>IF(O395="snížená",K395,0)</f>
        <v>0</v>
      </c>
      <c r="BG395" s="111">
        <f>IF(O395="zákl. přenesená",K395,0)</f>
        <v>0</v>
      </c>
      <c r="BH395" s="111">
        <f>IF(O395="sníž. přenesená",K395,0)</f>
        <v>0</v>
      </c>
      <c r="BI395" s="111">
        <f>IF(O395="nulová",K395,0)</f>
        <v>0</v>
      </c>
      <c r="BJ395" s="13" t="s">
        <v>88</v>
      </c>
      <c r="BK395" s="111">
        <f>ROUND(P395*H395,2)</f>
        <v>0</v>
      </c>
      <c r="BL395" s="13" t="s">
        <v>155</v>
      </c>
      <c r="BM395" s="229" t="s">
        <v>817</v>
      </c>
    </row>
    <row r="396" spans="1:65" s="2" customFormat="1" ht="29.25">
      <c r="A396" s="31"/>
      <c r="B396" s="32"/>
      <c r="C396" s="33"/>
      <c r="D396" s="230" t="s">
        <v>157</v>
      </c>
      <c r="E396" s="33"/>
      <c r="F396" s="231" t="s">
        <v>818</v>
      </c>
      <c r="G396" s="33"/>
      <c r="H396" s="33"/>
      <c r="I396" s="125"/>
      <c r="J396" s="125"/>
      <c r="K396" s="33"/>
      <c r="L396" s="33"/>
      <c r="M396" s="34"/>
      <c r="N396" s="232"/>
      <c r="O396" s="233"/>
      <c r="P396" s="67"/>
      <c r="Q396" s="67"/>
      <c r="R396" s="67"/>
      <c r="S396" s="67"/>
      <c r="T396" s="67"/>
      <c r="U396" s="67"/>
      <c r="V396" s="67"/>
      <c r="W396" s="67"/>
      <c r="X396" s="67"/>
      <c r="Y396" s="68"/>
      <c r="Z396" s="31"/>
      <c r="AA396" s="31"/>
      <c r="AB396" s="31"/>
      <c r="AC396" s="31"/>
      <c r="AD396" s="31"/>
      <c r="AE396" s="31"/>
      <c r="AT396" s="13" t="s">
        <v>157</v>
      </c>
      <c r="AU396" s="13" t="s">
        <v>88</v>
      </c>
    </row>
    <row r="397" spans="1:65" s="2" customFormat="1" ht="21.75" customHeight="1">
      <c r="A397" s="31"/>
      <c r="B397" s="32"/>
      <c r="C397" s="217" t="s">
        <v>819</v>
      </c>
      <c r="D397" s="217" t="s">
        <v>150</v>
      </c>
      <c r="E397" s="218" t="s">
        <v>820</v>
      </c>
      <c r="F397" s="219" t="s">
        <v>821</v>
      </c>
      <c r="G397" s="220" t="s">
        <v>153</v>
      </c>
      <c r="H397" s="221">
        <v>1</v>
      </c>
      <c r="I397" s="222"/>
      <c r="J397" s="222"/>
      <c r="K397" s="223">
        <f>ROUND(P397*H397,2)</f>
        <v>0</v>
      </c>
      <c r="L397" s="219" t="s">
        <v>154</v>
      </c>
      <c r="M397" s="34"/>
      <c r="N397" s="224" t="s">
        <v>1</v>
      </c>
      <c r="O397" s="225" t="s">
        <v>43</v>
      </c>
      <c r="P397" s="226">
        <f>I397+J397</f>
        <v>0</v>
      </c>
      <c r="Q397" s="226">
        <f>ROUND(I397*H397,2)</f>
        <v>0</v>
      </c>
      <c r="R397" s="226">
        <f>ROUND(J397*H397,2)</f>
        <v>0</v>
      </c>
      <c r="S397" s="67"/>
      <c r="T397" s="227">
        <f>S397*H397</f>
        <v>0</v>
      </c>
      <c r="U397" s="227">
        <v>0</v>
      </c>
      <c r="V397" s="227">
        <f>U397*H397</f>
        <v>0</v>
      </c>
      <c r="W397" s="227">
        <v>0</v>
      </c>
      <c r="X397" s="227">
        <f>W397*H397</f>
        <v>0</v>
      </c>
      <c r="Y397" s="228" t="s">
        <v>1</v>
      </c>
      <c r="Z397" s="31"/>
      <c r="AA397" s="31"/>
      <c r="AB397" s="31"/>
      <c r="AC397" s="31"/>
      <c r="AD397" s="31"/>
      <c r="AE397" s="31"/>
      <c r="AR397" s="229" t="s">
        <v>155</v>
      </c>
      <c r="AT397" s="229" t="s">
        <v>150</v>
      </c>
      <c r="AU397" s="229" t="s">
        <v>88</v>
      </c>
      <c r="AY397" s="13" t="s">
        <v>148</v>
      </c>
      <c r="BE397" s="111">
        <f>IF(O397="základní",K397,0)</f>
        <v>0</v>
      </c>
      <c r="BF397" s="111">
        <f>IF(O397="snížená",K397,0)</f>
        <v>0</v>
      </c>
      <c r="BG397" s="111">
        <f>IF(O397="zákl. přenesená",K397,0)</f>
        <v>0</v>
      </c>
      <c r="BH397" s="111">
        <f>IF(O397="sníž. přenesená",K397,0)</f>
        <v>0</v>
      </c>
      <c r="BI397" s="111">
        <f>IF(O397="nulová",K397,0)</f>
        <v>0</v>
      </c>
      <c r="BJ397" s="13" t="s">
        <v>88</v>
      </c>
      <c r="BK397" s="111">
        <f>ROUND(P397*H397,2)</f>
        <v>0</v>
      </c>
      <c r="BL397" s="13" t="s">
        <v>155</v>
      </c>
      <c r="BM397" s="229" t="s">
        <v>822</v>
      </c>
    </row>
    <row r="398" spans="1:65" s="2" customFormat="1" ht="29.25">
      <c r="A398" s="31"/>
      <c r="B398" s="32"/>
      <c r="C398" s="33"/>
      <c r="D398" s="230" t="s">
        <v>157</v>
      </c>
      <c r="E398" s="33"/>
      <c r="F398" s="231" t="s">
        <v>823</v>
      </c>
      <c r="G398" s="33"/>
      <c r="H398" s="33"/>
      <c r="I398" s="125"/>
      <c r="J398" s="125"/>
      <c r="K398" s="33"/>
      <c r="L398" s="33"/>
      <c r="M398" s="34"/>
      <c r="N398" s="232"/>
      <c r="O398" s="233"/>
      <c r="P398" s="67"/>
      <c r="Q398" s="67"/>
      <c r="R398" s="67"/>
      <c r="S398" s="67"/>
      <c r="T398" s="67"/>
      <c r="U398" s="67"/>
      <c r="V398" s="67"/>
      <c r="W398" s="67"/>
      <c r="X398" s="67"/>
      <c r="Y398" s="68"/>
      <c r="Z398" s="31"/>
      <c r="AA398" s="31"/>
      <c r="AB398" s="31"/>
      <c r="AC398" s="31"/>
      <c r="AD398" s="31"/>
      <c r="AE398" s="31"/>
      <c r="AT398" s="13" t="s">
        <v>157</v>
      </c>
      <c r="AU398" s="13" t="s">
        <v>88</v>
      </c>
    </row>
    <row r="399" spans="1:65" s="2" customFormat="1" ht="21.75" customHeight="1">
      <c r="A399" s="31"/>
      <c r="B399" s="32"/>
      <c r="C399" s="217" t="s">
        <v>824</v>
      </c>
      <c r="D399" s="217" t="s">
        <v>150</v>
      </c>
      <c r="E399" s="218" t="s">
        <v>825</v>
      </c>
      <c r="F399" s="219" t="s">
        <v>826</v>
      </c>
      <c r="G399" s="220" t="s">
        <v>153</v>
      </c>
      <c r="H399" s="221">
        <v>1</v>
      </c>
      <c r="I399" s="222"/>
      <c r="J399" s="222"/>
      <c r="K399" s="223">
        <f>ROUND(P399*H399,2)</f>
        <v>0</v>
      </c>
      <c r="L399" s="219" t="s">
        <v>154</v>
      </c>
      <c r="M399" s="34"/>
      <c r="N399" s="224" t="s">
        <v>1</v>
      </c>
      <c r="O399" s="225" t="s">
        <v>43</v>
      </c>
      <c r="P399" s="226">
        <f>I399+J399</f>
        <v>0</v>
      </c>
      <c r="Q399" s="226">
        <f>ROUND(I399*H399,2)</f>
        <v>0</v>
      </c>
      <c r="R399" s="226">
        <f>ROUND(J399*H399,2)</f>
        <v>0</v>
      </c>
      <c r="S399" s="67"/>
      <c r="T399" s="227">
        <f>S399*H399</f>
        <v>0</v>
      </c>
      <c r="U399" s="227">
        <v>0</v>
      </c>
      <c r="V399" s="227">
        <f>U399*H399</f>
        <v>0</v>
      </c>
      <c r="W399" s="227">
        <v>0</v>
      </c>
      <c r="X399" s="227">
        <f>W399*H399</f>
        <v>0</v>
      </c>
      <c r="Y399" s="228" t="s">
        <v>1</v>
      </c>
      <c r="Z399" s="31"/>
      <c r="AA399" s="31"/>
      <c r="AB399" s="31"/>
      <c r="AC399" s="31"/>
      <c r="AD399" s="31"/>
      <c r="AE399" s="31"/>
      <c r="AR399" s="229" t="s">
        <v>155</v>
      </c>
      <c r="AT399" s="229" t="s">
        <v>150</v>
      </c>
      <c r="AU399" s="229" t="s">
        <v>88</v>
      </c>
      <c r="AY399" s="13" t="s">
        <v>148</v>
      </c>
      <c r="BE399" s="111">
        <f>IF(O399="základní",K399,0)</f>
        <v>0</v>
      </c>
      <c r="BF399" s="111">
        <f>IF(O399="snížená",K399,0)</f>
        <v>0</v>
      </c>
      <c r="BG399" s="111">
        <f>IF(O399="zákl. přenesená",K399,0)</f>
        <v>0</v>
      </c>
      <c r="BH399" s="111">
        <f>IF(O399="sníž. přenesená",K399,0)</f>
        <v>0</v>
      </c>
      <c r="BI399" s="111">
        <f>IF(O399="nulová",K399,0)</f>
        <v>0</v>
      </c>
      <c r="BJ399" s="13" t="s">
        <v>88</v>
      </c>
      <c r="BK399" s="111">
        <f>ROUND(P399*H399,2)</f>
        <v>0</v>
      </c>
      <c r="BL399" s="13" t="s">
        <v>155</v>
      </c>
      <c r="BM399" s="229" t="s">
        <v>827</v>
      </c>
    </row>
    <row r="400" spans="1:65" s="2" customFormat="1" ht="29.25">
      <c r="A400" s="31"/>
      <c r="B400" s="32"/>
      <c r="C400" s="33"/>
      <c r="D400" s="230" t="s">
        <v>157</v>
      </c>
      <c r="E400" s="33"/>
      <c r="F400" s="231" t="s">
        <v>828</v>
      </c>
      <c r="G400" s="33"/>
      <c r="H400" s="33"/>
      <c r="I400" s="125"/>
      <c r="J400" s="125"/>
      <c r="K400" s="33"/>
      <c r="L400" s="33"/>
      <c r="M400" s="34"/>
      <c r="N400" s="232"/>
      <c r="O400" s="233"/>
      <c r="P400" s="67"/>
      <c r="Q400" s="67"/>
      <c r="R400" s="67"/>
      <c r="S400" s="67"/>
      <c r="T400" s="67"/>
      <c r="U400" s="67"/>
      <c r="V400" s="67"/>
      <c r="W400" s="67"/>
      <c r="X400" s="67"/>
      <c r="Y400" s="68"/>
      <c r="Z400" s="31"/>
      <c r="AA400" s="31"/>
      <c r="AB400" s="31"/>
      <c r="AC400" s="31"/>
      <c r="AD400" s="31"/>
      <c r="AE400" s="31"/>
      <c r="AT400" s="13" t="s">
        <v>157</v>
      </c>
      <c r="AU400" s="13" t="s">
        <v>88</v>
      </c>
    </row>
    <row r="401" spans="1:65" s="2" customFormat="1" ht="21.75" customHeight="1">
      <c r="A401" s="31"/>
      <c r="B401" s="32"/>
      <c r="C401" s="217" t="s">
        <v>829</v>
      </c>
      <c r="D401" s="217" t="s">
        <v>150</v>
      </c>
      <c r="E401" s="218" t="s">
        <v>830</v>
      </c>
      <c r="F401" s="219" t="s">
        <v>831</v>
      </c>
      <c r="G401" s="220" t="s">
        <v>153</v>
      </c>
      <c r="H401" s="221">
        <v>1</v>
      </c>
      <c r="I401" s="222"/>
      <c r="J401" s="222"/>
      <c r="K401" s="223">
        <f>ROUND(P401*H401,2)</f>
        <v>0</v>
      </c>
      <c r="L401" s="219" t="s">
        <v>154</v>
      </c>
      <c r="M401" s="34"/>
      <c r="N401" s="224" t="s">
        <v>1</v>
      </c>
      <c r="O401" s="225" t="s">
        <v>43</v>
      </c>
      <c r="P401" s="226">
        <f>I401+J401</f>
        <v>0</v>
      </c>
      <c r="Q401" s="226">
        <f>ROUND(I401*H401,2)</f>
        <v>0</v>
      </c>
      <c r="R401" s="226">
        <f>ROUND(J401*H401,2)</f>
        <v>0</v>
      </c>
      <c r="S401" s="67"/>
      <c r="T401" s="227">
        <f>S401*H401</f>
        <v>0</v>
      </c>
      <c r="U401" s="227">
        <v>0</v>
      </c>
      <c r="V401" s="227">
        <f>U401*H401</f>
        <v>0</v>
      </c>
      <c r="W401" s="227">
        <v>0</v>
      </c>
      <c r="X401" s="227">
        <f>W401*H401</f>
        <v>0</v>
      </c>
      <c r="Y401" s="228" t="s">
        <v>1</v>
      </c>
      <c r="Z401" s="31"/>
      <c r="AA401" s="31"/>
      <c r="AB401" s="31"/>
      <c r="AC401" s="31"/>
      <c r="AD401" s="31"/>
      <c r="AE401" s="31"/>
      <c r="AR401" s="229" t="s">
        <v>155</v>
      </c>
      <c r="AT401" s="229" t="s">
        <v>150</v>
      </c>
      <c r="AU401" s="229" t="s">
        <v>88</v>
      </c>
      <c r="AY401" s="13" t="s">
        <v>148</v>
      </c>
      <c r="BE401" s="111">
        <f>IF(O401="základní",K401,0)</f>
        <v>0</v>
      </c>
      <c r="BF401" s="111">
        <f>IF(O401="snížená",K401,0)</f>
        <v>0</v>
      </c>
      <c r="BG401" s="111">
        <f>IF(O401="zákl. přenesená",K401,0)</f>
        <v>0</v>
      </c>
      <c r="BH401" s="111">
        <f>IF(O401="sníž. přenesená",K401,0)</f>
        <v>0</v>
      </c>
      <c r="BI401" s="111">
        <f>IF(O401="nulová",K401,0)</f>
        <v>0</v>
      </c>
      <c r="BJ401" s="13" t="s">
        <v>88</v>
      </c>
      <c r="BK401" s="111">
        <f>ROUND(P401*H401,2)</f>
        <v>0</v>
      </c>
      <c r="BL401" s="13" t="s">
        <v>155</v>
      </c>
      <c r="BM401" s="229" t="s">
        <v>832</v>
      </c>
    </row>
    <row r="402" spans="1:65" s="2" customFormat="1" ht="29.25">
      <c r="A402" s="31"/>
      <c r="B402" s="32"/>
      <c r="C402" s="33"/>
      <c r="D402" s="230" t="s">
        <v>157</v>
      </c>
      <c r="E402" s="33"/>
      <c r="F402" s="231" t="s">
        <v>833</v>
      </c>
      <c r="G402" s="33"/>
      <c r="H402" s="33"/>
      <c r="I402" s="125"/>
      <c r="J402" s="125"/>
      <c r="K402" s="33"/>
      <c r="L402" s="33"/>
      <c r="M402" s="34"/>
      <c r="N402" s="232"/>
      <c r="O402" s="233"/>
      <c r="P402" s="67"/>
      <c r="Q402" s="67"/>
      <c r="R402" s="67"/>
      <c r="S402" s="67"/>
      <c r="T402" s="67"/>
      <c r="U402" s="67"/>
      <c r="V402" s="67"/>
      <c r="W402" s="67"/>
      <c r="X402" s="67"/>
      <c r="Y402" s="68"/>
      <c r="Z402" s="31"/>
      <c r="AA402" s="31"/>
      <c r="AB402" s="31"/>
      <c r="AC402" s="31"/>
      <c r="AD402" s="31"/>
      <c r="AE402" s="31"/>
      <c r="AT402" s="13" t="s">
        <v>157</v>
      </c>
      <c r="AU402" s="13" t="s">
        <v>88</v>
      </c>
    </row>
    <row r="403" spans="1:65" s="2" customFormat="1" ht="21.75" customHeight="1">
      <c r="A403" s="31"/>
      <c r="B403" s="32"/>
      <c r="C403" s="217" t="s">
        <v>834</v>
      </c>
      <c r="D403" s="217" t="s">
        <v>150</v>
      </c>
      <c r="E403" s="218" t="s">
        <v>835</v>
      </c>
      <c r="F403" s="219" t="s">
        <v>836</v>
      </c>
      <c r="G403" s="220" t="s">
        <v>153</v>
      </c>
      <c r="H403" s="221">
        <v>240</v>
      </c>
      <c r="I403" s="222"/>
      <c r="J403" s="222"/>
      <c r="K403" s="223">
        <f>ROUND(P403*H403,2)</f>
        <v>0</v>
      </c>
      <c r="L403" s="219" t="s">
        <v>154</v>
      </c>
      <c r="M403" s="34"/>
      <c r="N403" s="224" t="s">
        <v>1</v>
      </c>
      <c r="O403" s="225" t="s">
        <v>43</v>
      </c>
      <c r="P403" s="226">
        <f>I403+J403</f>
        <v>0</v>
      </c>
      <c r="Q403" s="226">
        <f>ROUND(I403*H403,2)</f>
        <v>0</v>
      </c>
      <c r="R403" s="226">
        <f>ROUND(J403*H403,2)</f>
        <v>0</v>
      </c>
      <c r="S403" s="67"/>
      <c r="T403" s="227">
        <f>S403*H403</f>
        <v>0</v>
      </c>
      <c r="U403" s="227">
        <v>0</v>
      </c>
      <c r="V403" s="227">
        <f>U403*H403</f>
        <v>0</v>
      </c>
      <c r="W403" s="227">
        <v>0</v>
      </c>
      <c r="X403" s="227">
        <f>W403*H403</f>
        <v>0</v>
      </c>
      <c r="Y403" s="228" t="s">
        <v>1</v>
      </c>
      <c r="Z403" s="31"/>
      <c r="AA403" s="31"/>
      <c r="AB403" s="31"/>
      <c r="AC403" s="31"/>
      <c r="AD403" s="31"/>
      <c r="AE403" s="31"/>
      <c r="AR403" s="229" t="s">
        <v>155</v>
      </c>
      <c r="AT403" s="229" t="s">
        <v>150</v>
      </c>
      <c r="AU403" s="229" t="s">
        <v>88</v>
      </c>
      <c r="AY403" s="13" t="s">
        <v>148</v>
      </c>
      <c r="BE403" s="111">
        <f>IF(O403="základní",K403,0)</f>
        <v>0</v>
      </c>
      <c r="BF403" s="111">
        <f>IF(O403="snížená",K403,0)</f>
        <v>0</v>
      </c>
      <c r="BG403" s="111">
        <f>IF(O403="zákl. přenesená",K403,0)</f>
        <v>0</v>
      </c>
      <c r="BH403" s="111">
        <f>IF(O403="sníž. přenesená",K403,0)</f>
        <v>0</v>
      </c>
      <c r="BI403" s="111">
        <f>IF(O403="nulová",K403,0)</f>
        <v>0</v>
      </c>
      <c r="BJ403" s="13" t="s">
        <v>88</v>
      </c>
      <c r="BK403" s="111">
        <f>ROUND(P403*H403,2)</f>
        <v>0</v>
      </c>
      <c r="BL403" s="13" t="s">
        <v>155</v>
      </c>
      <c r="BM403" s="229" t="s">
        <v>837</v>
      </c>
    </row>
    <row r="404" spans="1:65" s="2" customFormat="1" ht="29.25">
      <c r="A404" s="31"/>
      <c r="B404" s="32"/>
      <c r="C404" s="33"/>
      <c r="D404" s="230" t="s">
        <v>157</v>
      </c>
      <c r="E404" s="33"/>
      <c r="F404" s="231" t="s">
        <v>838</v>
      </c>
      <c r="G404" s="33"/>
      <c r="H404" s="33"/>
      <c r="I404" s="125"/>
      <c r="J404" s="125"/>
      <c r="K404" s="33"/>
      <c r="L404" s="33"/>
      <c r="M404" s="34"/>
      <c r="N404" s="232"/>
      <c r="O404" s="233"/>
      <c r="P404" s="67"/>
      <c r="Q404" s="67"/>
      <c r="R404" s="67"/>
      <c r="S404" s="67"/>
      <c r="T404" s="67"/>
      <c r="U404" s="67"/>
      <c r="V404" s="67"/>
      <c r="W404" s="67"/>
      <c r="X404" s="67"/>
      <c r="Y404" s="68"/>
      <c r="Z404" s="31"/>
      <c r="AA404" s="31"/>
      <c r="AB404" s="31"/>
      <c r="AC404" s="31"/>
      <c r="AD404" s="31"/>
      <c r="AE404" s="31"/>
      <c r="AT404" s="13" t="s">
        <v>157</v>
      </c>
      <c r="AU404" s="13" t="s">
        <v>88</v>
      </c>
    </row>
    <row r="405" spans="1:65" s="2" customFormat="1" ht="21.75" customHeight="1">
      <c r="A405" s="31"/>
      <c r="B405" s="32"/>
      <c r="C405" s="217" t="s">
        <v>839</v>
      </c>
      <c r="D405" s="217" t="s">
        <v>150</v>
      </c>
      <c r="E405" s="218" t="s">
        <v>840</v>
      </c>
      <c r="F405" s="219" t="s">
        <v>841</v>
      </c>
      <c r="G405" s="220" t="s">
        <v>153</v>
      </c>
      <c r="H405" s="221">
        <v>1</v>
      </c>
      <c r="I405" s="222"/>
      <c r="J405" s="222"/>
      <c r="K405" s="223">
        <f>ROUND(P405*H405,2)</f>
        <v>0</v>
      </c>
      <c r="L405" s="219" t="s">
        <v>154</v>
      </c>
      <c r="M405" s="34"/>
      <c r="N405" s="224" t="s">
        <v>1</v>
      </c>
      <c r="O405" s="225" t="s">
        <v>43</v>
      </c>
      <c r="P405" s="226">
        <f>I405+J405</f>
        <v>0</v>
      </c>
      <c r="Q405" s="226">
        <f>ROUND(I405*H405,2)</f>
        <v>0</v>
      </c>
      <c r="R405" s="226">
        <f>ROUND(J405*H405,2)</f>
        <v>0</v>
      </c>
      <c r="S405" s="67"/>
      <c r="T405" s="227">
        <f>S405*H405</f>
        <v>0</v>
      </c>
      <c r="U405" s="227">
        <v>0</v>
      </c>
      <c r="V405" s="227">
        <f>U405*H405</f>
        <v>0</v>
      </c>
      <c r="W405" s="227">
        <v>0</v>
      </c>
      <c r="X405" s="227">
        <f>W405*H405</f>
        <v>0</v>
      </c>
      <c r="Y405" s="228" t="s">
        <v>1</v>
      </c>
      <c r="Z405" s="31"/>
      <c r="AA405" s="31"/>
      <c r="AB405" s="31"/>
      <c r="AC405" s="31"/>
      <c r="AD405" s="31"/>
      <c r="AE405" s="31"/>
      <c r="AR405" s="229" t="s">
        <v>155</v>
      </c>
      <c r="AT405" s="229" t="s">
        <v>150</v>
      </c>
      <c r="AU405" s="229" t="s">
        <v>88</v>
      </c>
      <c r="AY405" s="13" t="s">
        <v>148</v>
      </c>
      <c r="BE405" s="111">
        <f>IF(O405="základní",K405,0)</f>
        <v>0</v>
      </c>
      <c r="BF405" s="111">
        <f>IF(O405="snížená",K405,0)</f>
        <v>0</v>
      </c>
      <c r="BG405" s="111">
        <f>IF(O405="zákl. přenesená",K405,0)</f>
        <v>0</v>
      </c>
      <c r="BH405" s="111">
        <f>IF(O405="sníž. přenesená",K405,0)</f>
        <v>0</v>
      </c>
      <c r="BI405" s="111">
        <f>IF(O405="nulová",K405,0)</f>
        <v>0</v>
      </c>
      <c r="BJ405" s="13" t="s">
        <v>88</v>
      </c>
      <c r="BK405" s="111">
        <f>ROUND(P405*H405,2)</f>
        <v>0</v>
      </c>
      <c r="BL405" s="13" t="s">
        <v>155</v>
      </c>
      <c r="BM405" s="229" t="s">
        <v>842</v>
      </c>
    </row>
    <row r="406" spans="1:65" s="2" customFormat="1" ht="39">
      <c r="A406" s="31"/>
      <c r="B406" s="32"/>
      <c r="C406" s="33"/>
      <c r="D406" s="230" t="s">
        <v>157</v>
      </c>
      <c r="E406" s="33"/>
      <c r="F406" s="231" t="s">
        <v>843</v>
      </c>
      <c r="G406" s="33"/>
      <c r="H406" s="33"/>
      <c r="I406" s="125"/>
      <c r="J406" s="125"/>
      <c r="K406" s="33"/>
      <c r="L406" s="33"/>
      <c r="M406" s="34"/>
      <c r="N406" s="232"/>
      <c r="O406" s="233"/>
      <c r="P406" s="67"/>
      <c r="Q406" s="67"/>
      <c r="R406" s="67"/>
      <c r="S406" s="67"/>
      <c r="T406" s="67"/>
      <c r="U406" s="67"/>
      <c r="V406" s="67"/>
      <c r="W406" s="67"/>
      <c r="X406" s="67"/>
      <c r="Y406" s="68"/>
      <c r="Z406" s="31"/>
      <c r="AA406" s="31"/>
      <c r="AB406" s="31"/>
      <c r="AC406" s="31"/>
      <c r="AD406" s="31"/>
      <c r="AE406" s="31"/>
      <c r="AT406" s="13" t="s">
        <v>157</v>
      </c>
      <c r="AU406" s="13" t="s">
        <v>88</v>
      </c>
    </row>
    <row r="407" spans="1:65" s="2" customFormat="1" ht="21.75" customHeight="1">
      <c r="A407" s="31"/>
      <c r="B407" s="32"/>
      <c r="C407" s="217" t="s">
        <v>844</v>
      </c>
      <c r="D407" s="217" t="s">
        <v>150</v>
      </c>
      <c r="E407" s="218" t="s">
        <v>845</v>
      </c>
      <c r="F407" s="219" t="s">
        <v>846</v>
      </c>
      <c r="G407" s="220" t="s">
        <v>153</v>
      </c>
      <c r="H407" s="221">
        <v>1</v>
      </c>
      <c r="I407" s="222"/>
      <c r="J407" s="222"/>
      <c r="K407" s="223">
        <f>ROUND(P407*H407,2)</f>
        <v>0</v>
      </c>
      <c r="L407" s="219" t="s">
        <v>154</v>
      </c>
      <c r="M407" s="34"/>
      <c r="N407" s="224" t="s">
        <v>1</v>
      </c>
      <c r="O407" s="225" t="s">
        <v>43</v>
      </c>
      <c r="P407" s="226">
        <f>I407+J407</f>
        <v>0</v>
      </c>
      <c r="Q407" s="226">
        <f>ROUND(I407*H407,2)</f>
        <v>0</v>
      </c>
      <c r="R407" s="226">
        <f>ROUND(J407*H407,2)</f>
        <v>0</v>
      </c>
      <c r="S407" s="67"/>
      <c r="T407" s="227">
        <f>S407*H407</f>
        <v>0</v>
      </c>
      <c r="U407" s="227">
        <v>0</v>
      </c>
      <c r="V407" s="227">
        <f>U407*H407</f>
        <v>0</v>
      </c>
      <c r="W407" s="227">
        <v>0</v>
      </c>
      <c r="X407" s="227">
        <f>W407*H407</f>
        <v>0</v>
      </c>
      <c r="Y407" s="228" t="s">
        <v>1</v>
      </c>
      <c r="Z407" s="31"/>
      <c r="AA407" s="31"/>
      <c r="AB407" s="31"/>
      <c r="AC407" s="31"/>
      <c r="AD407" s="31"/>
      <c r="AE407" s="31"/>
      <c r="AR407" s="229" t="s">
        <v>155</v>
      </c>
      <c r="AT407" s="229" t="s">
        <v>150</v>
      </c>
      <c r="AU407" s="229" t="s">
        <v>88</v>
      </c>
      <c r="AY407" s="13" t="s">
        <v>148</v>
      </c>
      <c r="BE407" s="111">
        <f>IF(O407="základní",K407,0)</f>
        <v>0</v>
      </c>
      <c r="BF407" s="111">
        <f>IF(O407="snížená",K407,0)</f>
        <v>0</v>
      </c>
      <c r="BG407" s="111">
        <f>IF(O407="zákl. přenesená",K407,0)</f>
        <v>0</v>
      </c>
      <c r="BH407" s="111">
        <f>IF(O407="sníž. přenesená",K407,0)</f>
        <v>0</v>
      </c>
      <c r="BI407" s="111">
        <f>IF(O407="nulová",K407,0)</f>
        <v>0</v>
      </c>
      <c r="BJ407" s="13" t="s">
        <v>88</v>
      </c>
      <c r="BK407" s="111">
        <f>ROUND(P407*H407,2)</f>
        <v>0</v>
      </c>
      <c r="BL407" s="13" t="s">
        <v>155</v>
      </c>
      <c r="BM407" s="229" t="s">
        <v>847</v>
      </c>
    </row>
    <row r="408" spans="1:65" s="2" customFormat="1" ht="39">
      <c r="A408" s="31"/>
      <c r="B408" s="32"/>
      <c r="C408" s="33"/>
      <c r="D408" s="230" t="s">
        <v>157</v>
      </c>
      <c r="E408" s="33"/>
      <c r="F408" s="231" t="s">
        <v>848</v>
      </c>
      <c r="G408" s="33"/>
      <c r="H408" s="33"/>
      <c r="I408" s="125"/>
      <c r="J408" s="125"/>
      <c r="K408" s="33"/>
      <c r="L408" s="33"/>
      <c r="M408" s="34"/>
      <c r="N408" s="232"/>
      <c r="O408" s="233"/>
      <c r="P408" s="67"/>
      <c r="Q408" s="67"/>
      <c r="R408" s="67"/>
      <c r="S408" s="67"/>
      <c r="T408" s="67"/>
      <c r="U408" s="67"/>
      <c r="V408" s="67"/>
      <c r="W408" s="67"/>
      <c r="X408" s="67"/>
      <c r="Y408" s="68"/>
      <c r="Z408" s="31"/>
      <c r="AA408" s="31"/>
      <c r="AB408" s="31"/>
      <c r="AC408" s="31"/>
      <c r="AD408" s="31"/>
      <c r="AE408" s="31"/>
      <c r="AT408" s="13" t="s">
        <v>157</v>
      </c>
      <c r="AU408" s="13" t="s">
        <v>88</v>
      </c>
    </row>
    <row r="409" spans="1:65" s="2" customFormat="1" ht="21.75" customHeight="1">
      <c r="A409" s="31"/>
      <c r="B409" s="32"/>
      <c r="C409" s="217" t="s">
        <v>849</v>
      </c>
      <c r="D409" s="217" t="s">
        <v>150</v>
      </c>
      <c r="E409" s="218" t="s">
        <v>850</v>
      </c>
      <c r="F409" s="219" t="s">
        <v>851</v>
      </c>
      <c r="G409" s="220" t="s">
        <v>153</v>
      </c>
      <c r="H409" s="221">
        <v>1</v>
      </c>
      <c r="I409" s="222"/>
      <c r="J409" s="222"/>
      <c r="K409" s="223">
        <f>ROUND(P409*H409,2)</f>
        <v>0</v>
      </c>
      <c r="L409" s="219" t="s">
        <v>154</v>
      </c>
      <c r="M409" s="34"/>
      <c r="N409" s="224" t="s">
        <v>1</v>
      </c>
      <c r="O409" s="225" t="s">
        <v>43</v>
      </c>
      <c r="P409" s="226">
        <f>I409+J409</f>
        <v>0</v>
      </c>
      <c r="Q409" s="226">
        <f>ROUND(I409*H409,2)</f>
        <v>0</v>
      </c>
      <c r="R409" s="226">
        <f>ROUND(J409*H409,2)</f>
        <v>0</v>
      </c>
      <c r="S409" s="67"/>
      <c r="T409" s="227">
        <f>S409*H409</f>
        <v>0</v>
      </c>
      <c r="U409" s="227">
        <v>0</v>
      </c>
      <c r="V409" s="227">
        <f>U409*H409</f>
        <v>0</v>
      </c>
      <c r="W409" s="227">
        <v>0</v>
      </c>
      <c r="X409" s="227">
        <f>W409*H409</f>
        <v>0</v>
      </c>
      <c r="Y409" s="228" t="s">
        <v>1</v>
      </c>
      <c r="Z409" s="31"/>
      <c r="AA409" s="31"/>
      <c r="AB409" s="31"/>
      <c r="AC409" s="31"/>
      <c r="AD409" s="31"/>
      <c r="AE409" s="31"/>
      <c r="AR409" s="229" t="s">
        <v>155</v>
      </c>
      <c r="AT409" s="229" t="s">
        <v>150</v>
      </c>
      <c r="AU409" s="229" t="s">
        <v>88</v>
      </c>
      <c r="AY409" s="13" t="s">
        <v>148</v>
      </c>
      <c r="BE409" s="111">
        <f>IF(O409="základní",K409,0)</f>
        <v>0</v>
      </c>
      <c r="BF409" s="111">
        <f>IF(O409="snížená",K409,0)</f>
        <v>0</v>
      </c>
      <c r="BG409" s="111">
        <f>IF(O409="zákl. přenesená",K409,0)</f>
        <v>0</v>
      </c>
      <c r="BH409" s="111">
        <f>IF(O409="sníž. přenesená",K409,0)</f>
        <v>0</v>
      </c>
      <c r="BI409" s="111">
        <f>IF(O409="nulová",K409,0)</f>
        <v>0</v>
      </c>
      <c r="BJ409" s="13" t="s">
        <v>88</v>
      </c>
      <c r="BK409" s="111">
        <f>ROUND(P409*H409,2)</f>
        <v>0</v>
      </c>
      <c r="BL409" s="13" t="s">
        <v>155</v>
      </c>
      <c r="BM409" s="229" t="s">
        <v>852</v>
      </c>
    </row>
    <row r="410" spans="1:65" s="2" customFormat="1" ht="39">
      <c r="A410" s="31"/>
      <c r="B410" s="32"/>
      <c r="C410" s="33"/>
      <c r="D410" s="230" t="s">
        <v>157</v>
      </c>
      <c r="E410" s="33"/>
      <c r="F410" s="231" t="s">
        <v>853</v>
      </c>
      <c r="G410" s="33"/>
      <c r="H410" s="33"/>
      <c r="I410" s="125"/>
      <c r="J410" s="125"/>
      <c r="K410" s="33"/>
      <c r="L410" s="33"/>
      <c r="M410" s="34"/>
      <c r="N410" s="232"/>
      <c r="O410" s="233"/>
      <c r="P410" s="67"/>
      <c r="Q410" s="67"/>
      <c r="R410" s="67"/>
      <c r="S410" s="67"/>
      <c r="T410" s="67"/>
      <c r="U410" s="67"/>
      <c r="V410" s="67"/>
      <c r="W410" s="67"/>
      <c r="X410" s="67"/>
      <c r="Y410" s="68"/>
      <c r="Z410" s="31"/>
      <c r="AA410" s="31"/>
      <c r="AB410" s="31"/>
      <c r="AC410" s="31"/>
      <c r="AD410" s="31"/>
      <c r="AE410" s="31"/>
      <c r="AT410" s="13" t="s">
        <v>157</v>
      </c>
      <c r="AU410" s="13" t="s">
        <v>88</v>
      </c>
    </row>
    <row r="411" spans="1:65" s="2" customFormat="1" ht="21.75" customHeight="1">
      <c r="A411" s="31"/>
      <c r="B411" s="32"/>
      <c r="C411" s="217" t="s">
        <v>854</v>
      </c>
      <c r="D411" s="217" t="s">
        <v>150</v>
      </c>
      <c r="E411" s="218" t="s">
        <v>855</v>
      </c>
      <c r="F411" s="219" t="s">
        <v>856</v>
      </c>
      <c r="G411" s="220" t="s">
        <v>153</v>
      </c>
      <c r="H411" s="221">
        <v>19</v>
      </c>
      <c r="I411" s="222"/>
      <c r="J411" s="222"/>
      <c r="K411" s="223">
        <f>ROUND(P411*H411,2)</f>
        <v>0</v>
      </c>
      <c r="L411" s="219" t="s">
        <v>154</v>
      </c>
      <c r="M411" s="34"/>
      <c r="N411" s="224" t="s">
        <v>1</v>
      </c>
      <c r="O411" s="225" t="s">
        <v>43</v>
      </c>
      <c r="P411" s="226">
        <f>I411+J411</f>
        <v>0</v>
      </c>
      <c r="Q411" s="226">
        <f>ROUND(I411*H411,2)</f>
        <v>0</v>
      </c>
      <c r="R411" s="226">
        <f>ROUND(J411*H411,2)</f>
        <v>0</v>
      </c>
      <c r="S411" s="67"/>
      <c r="T411" s="227">
        <f>S411*H411</f>
        <v>0</v>
      </c>
      <c r="U411" s="227">
        <v>0</v>
      </c>
      <c r="V411" s="227">
        <f>U411*H411</f>
        <v>0</v>
      </c>
      <c r="W411" s="227">
        <v>0</v>
      </c>
      <c r="X411" s="227">
        <f>W411*H411</f>
        <v>0</v>
      </c>
      <c r="Y411" s="228" t="s">
        <v>1</v>
      </c>
      <c r="Z411" s="31"/>
      <c r="AA411" s="31"/>
      <c r="AB411" s="31"/>
      <c r="AC411" s="31"/>
      <c r="AD411" s="31"/>
      <c r="AE411" s="31"/>
      <c r="AR411" s="229" t="s">
        <v>155</v>
      </c>
      <c r="AT411" s="229" t="s">
        <v>150</v>
      </c>
      <c r="AU411" s="229" t="s">
        <v>88</v>
      </c>
      <c r="AY411" s="13" t="s">
        <v>148</v>
      </c>
      <c r="BE411" s="111">
        <f>IF(O411="základní",K411,0)</f>
        <v>0</v>
      </c>
      <c r="BF411" s="111">
        <f>IF(O411="snížená",K411,0)</f>
        <v>0</v>
      </c>
      <c r="BG411" s="111">
        <f>IF(O411="zákl. přenesená",K411,0)</f>
        <v>0</v>
      </c>
      <c r="BH411" s="111">
        <f>IF(O411="sníž. přenesená",K411,0)</f>
        <v>0</v>
      </c>
      <c r="BI411" s="111">
        <f>IF(O411="nulová",K411,0)</f>
        <v>0</v>
      </c>
      <c r="BJ411" s="13" t="s">
        <v>88</v>
      </c>
      <c r="BK411" s="111">
        <f>ROUND(P411*H411,2)</f>
        <v>0</v>
      </c>
      <c r="BL411" s="13" t="s">
        <v>155</v>
      </c>
      <c r="BM411" s="229" t="s">
        <v>857</v>
      </c>
    </row>
    <row r="412" spans="1:65" s="2" customFormat="1" ht="29.25">
      <c r="A412" s="31"/>
      <c r="B412" s="32"/>
      <c r="C412" s="33"/>
      <c r="D412" s="230" t="s">
        <v>157</v>
      </c>
      <c r="E412" s="33"/>
      <c r="F412" s="231" t="s">
        <v>858</v>
      </c>
      <c r="G412" s="33"/>
      <c r="H412" s="33"/>
      <c r="I412" s="125"/>
      <c r="J412" s="125"/>
      <c r="K412" s="33"/>
      <c r="L412" s="33"/>
      <c r="M412" s="34"/>
      <c r="N412" s="232"/>
      <c r="O412" s="233"/>
      <c r="P412" s="67"/>
      <c r="Q412" s="67"/>
      <c r="R412" s="67"/>
      <c r="S412" s="67"/>
      <c r="T412" s="67"/>
      <c r="U412" s="67"/>
      <c r="V412" s="67"/>
      <c r="W412" s="67"/>
      <c r="X412" s="67"/>
      <c r="Y412" s="68"/>
      <c r="Z412" s="31"/>
      <c r="AA412" s="31"/>
      <c r="AB412" s="31"/>
      <c r="AC412" s="31"/>
      <c r="AD412" s="31"/>
      <c r="AE412" s="31"/>
      <c r="AT412" s="13" t="s">
        <v>157</v>
      </c>
      <c r="AU412" s="13" t="s">
        <v>88</v>
      </c>
    </row>
    <row r="413" spans="1:65" s="2" customFormat="1" ht="21.75" customHeight="1">
      <c r="A413" s="31"/>
      <c r="B413" s="32"/>
      <c r="C413" s="217" t="s">
        <v>859</v>
      </c>
      <c r="D413" s="217" t="s">
        <v>150</v>
      </c>
      <c r="E413" s="218" t="s">
        <v>860</v>
      </c>
      <c r="F413" s="219" t="s">
        <v>861</v>
      </c>
      <c r="G413" s="220" t="s">
        <v>153</v>
      </c>
      <c r="H413" s="221">
        <v>38</v>
      </c>
      <c r="I413" s="222"/>
      <c r="J413" s="222"/>
      <c r="K413" s="223">
        <f>ROUND(P413*H413,2)</f>
        <v>0</v>
      </c>
      <c r="L413" s="219" t="s">
        <v>154</v>
      </c>
      <c r="M413" s="34"/>
      <c r="N413" s="224" t="s">
        <v>1</v>
      </c>
      <c r="O413" s="225" t="s">
        <v>43</v>
      </c>
      <c r="P413" s="226">
        <f>I413+J413</f>
        <v>0</v>
      </c>
      <c r="Q413" s="226">
        <f>ROUND(I413*H413,2)</f>
        <v>0</v>
      </c>
      <c r="R413" s="226">
        <f>ROUND(J413*H413,2)</f>
        <v>0</v>
      </c>
      <c r="S413" s="67"/>
      <c r="T413" s="227">
        <f>S413*H413</f>
        <v>0</v>
      </c>
      <c r="U413" s="227">
        <v>0</v>
      </c>
      <c r="V413" s="227">
        <f>U413*H413</f>
        <v>0</v>
      </c>
      <c r="W413" s="227">
        <v>0</v>
      </c>
      <c r="X413" s="227">
        <f>W413*H413</f>
        <v>0</v>
      </c>
      <c r="Y413" s="228" t="s">
        <v>1</v>
      </c>
      <c r="Z413" s="31"/>
      <c r="AA413" s="31"/>
      <c r="AB413" s="31"/>
      <c r="AC413" s="31"/>
      <c r="AD413" s="31"/>
      <c r="AE413" s="31"/>
      <c r="AR413" s="229" t="s">
        <v>155</v>
      </c>
      <c r="AT413" s="229" t="s">
        <v>150</v>
      </c>
      <c r="AU413" s="229" t="s">
        <v>88</v>
      </c>
      <c r="AY413" s="13" t="s">
        <v>148</v>
      </c>
      <c r="BE413" s="111">
        <f>IF(O413="základní",K413,0)</f>
        <v>0</v>
      </c>
      <c r="BF413" s="111">
        <f>IF(O413="snížená",K413,0)</f>
        <v>0</v>
      </c>
      <c r="BG413" s="111">
        <f>IF(O413="zákl. přenesená",K413,0)</f>
        <v>0</v>
      </c>
      <c r="BH413" s="111">
        <f>IF(O413="sníž. přenesená",K413,0)</f>
        <v>0</v>
      </c>
      <c r="BI413" s="111">
        <f>IF(O413="nulová",K413,0)</f>
        <v>0</v>
      </c>
      <c r="BJ413" s="13" t="s">
        <v>88</v>
      </c>
      <c r="BK413" s="111">
        <f>ROUND(P413*H413,2)</f>
        <v>0</v>
      </c>
      <c r="BL413" s="13" t="s">
        <v>155</v>
      </c>
      <c r="BM413" s="229" t="s">
        <v>862</v>
      </c>
    </row>
    <row r="414" spans="1:65" s="2" customFormat="1" ht="29.25">
      <c r="A414" s="31"/>
      <c r="B414" s="32"/>
      <c r="C414" s="33"/>
      <c r="D414" s="230" t="s">
        <v>157</v>
      </c>
      <c r="E414" s="33"/>
      <c r="F414" s="231" t="s">
        <v>863</v>
      </c>
      <c r="G414" s="33"/>
      <c r="H414" s="33"/>
      <c r="I414" s="125"/>
      <c r="J414" s="125"/>
      <c r="K414" s="33"/>
      <c r="L414" s="33"/>
      <c r="M414" s="34"/>
      <c r="N414" s="232"/>
      <c r="O414" s="233"/>
      <c r="P414" s="67"/>
      <c r="Q414" s="67"/>
      <c r="R414" s="67"/>
      <c r="S414" s="67"/>
      <c r="T414" s="67"/>
      <c r="U414" s="67"/>
      <c r="V414" s="67"/>
      <c r="W414" s="67"/>
      <c r="X414" s="67"/>
      <c r="Y414" s="68"/>
      <c r="Z414" s="31"/>
      <c r="AA414" s="31"/>
      <c r="AB414" s="31"/>
      <c r="AC414" s="31"/>
      <c r="AD414" s="31"/>
      <c r="AE414" s="31"/>
      <c r="AT414" s="13" t="s">
        <v>157</v>
      </c>
      <c r="AU414" s="13" t="s">
        <v>88</v>
      </c>
    </row>
    <row r="415" spans="1:65" s="2" customFormat="1" ht="21.75" customHeight="1">
      <c r="A415" s="31"/>
      <c r="B415" s="32"/>
      <c r="C415" s="217" t="s">
        <v>864</v>
      </c>
      <c r="D415" s="217" t="s">
        <v>150</v>
      </c>
      <c r="E415" s="218" t="s">
        <v>865</v>
      </c>
      <c r="F415" s="219" t="s">
        <v>866</v>
      </c>
      <c r="G415" s="220" t="s">
        <v>153</v>
      </c>
      <c r="H415" s="221">
        <v>1</v>
      </c>
      <c r="I415" s="222"/>
      <c r="J415" s="222"/>
      <c r="K415" s="223">
        <f>ROUND(P415*H415,2)</f>
        <v>0</v>
      </c>
      <c r="L415" s="219" t="s">
        <v>154</v>
      </c>
      <c r="M415" s="34"/>
      <c r="N415" s="224" t="s">
        <v>1</v>
      </c>
      <c r="O415" s="225" t="s">
        <v>43</v>
      </c>
      <c r="P415" s="226">
        <f>I415+J415</f>
        <v>0</v>
      </c>
      <c r="Q415" s="226">
        <f>ROUND(I415*H415,2)</f>
        <v>0</v>
      </c>
      <c r="R415" s="226">
        <f>ROUND(J415*H415,2)</f>
        <v>0</v>
      </c>
      <c r="S415" s="67"/>
      <c r="T415" s="227">
        <f>S415*H415</f>
        <v>0</v>
      </c>
      <c r="U415" s="227">
        <v>0</v>
      </c>
      <c r="V415" s="227">
        <f>U415*H415</f>
        <v>0</v>
      </c>
      <c r="W415" s="227">
        <v>0</v>
      </c>
      <c r="X415" s="227">
        <f>W415*H415</f>
        <v>0</v>
      </c>
      <c r="Y415" s="228" t="s">
        <v>1</v>
      </c>
      <c r="Z415" s="31"/>
      <c r="AA415" s="31"/>
      <c r="AB415" s="31"/>
      <c r="AC415" s="31"/>
      <c r="AD415" s="31"/>
      <c r="AE415" s="31"/>
      <c r="AR415" s="229" t="s">
        <v>155</v>
      </c>
      <c r="AT415" s="229" t="s">
        <v>150</v>
      </c>
      <c r="AU415" s="229" t="s">
        <v>88</v>
      </c>
      <c r="AY415" s="13" t="s">
        <v>148</v>
      </c>
      <c r="BE415" s="111">
        <f>IF(O415="základní",K415,0)</f>
        <v>0</v>
      </c>
      <c r="BF415" s="111">
        <f>IF(O415="snížená",K415,0)</f>
        <v>0</v>
      </c>
      <c r="BG415" s="111">
        <f>IF(O415="zákl. přenesená",K415,0)</f>
        <v>0</v>
      </c>
      <c r="BH415" s="111">
        <f>IF(O415="sníž. přenesená",K415,0)</f>
        <v>0</v>
      </c>
      <c r="BI415" s="111">
        <f>IF(O415="nulová",K415,0)</f>
        <v>0</v>
      </c>
      <c r="BJ415" s="13" t="s">
        <v>88</v>
      </c>
      <c r="BK415" s="111">
        <f>ROUND(P415*H415,2)</f>
        <v>0</v>
      </c>
      <c r="BL415" s="13" t="s">
        <v>155</v>
      </c>
      <c r="BM415" s="229" t="s">
        <v>867</v>
      </c>
    </row>
    <row r="416" spans="1:65" s="2" customFormat="1" ht="39">
      <c r="A416" s="31"/>
      <c r="B416" s="32"/>
      <c r="C416" s="33"/>
      <c r="D416" s="230" t="s">
        <v>157</v>
      </c>
      <c r="E416" s="33"/>
      <c r="F416" s="231" t="s">
        <v>868</v>
      </c>
      <c r="G416" s="33"/>
      <c r="H416" s="33"/>
      <c r="I416" s="125"/>
      <c r="J416" s="125"/>
      <c r="K416" s="33"/>
      <c r="L416" s="33"/>
      <c r="M416" s="34"/>
      <c r="N416" s="232"/>
      <c r="O416" s="233"/>
      <c r="P416" s="67"/>
      <c r="Q416" s="67"/>
      <c r="R416" s="67"/>
      <c r="S416" s="67"/>
      <c r="T416" s="67"/>
      <c r="U416" s="67"/>
      <c r="V416" s="67"/>
      <c r="W416" s="67"/>
      <c r="X416" s="67"/>
      <c r="Y416" s="68"/>
      <c r="Z416" s="31"/>
      <c r="AA416" s="31"/>
      <c r="AB416" s="31"/>
      <c r="AC416" s="31"/>
      <c r="AD416" s="31"/>
      <c r="AE416" s="31"/>
      <c r="AT416" s="13" t="s">
        <v>157</v>
      </c>
      <c r="AU416" s="13" t="s">
        <v>88</v>
      </c>
    </row>
    <row r="417" spans="1:65" s="2" customFormat="1" ht="21.75" customHeight="1">
      <c r="A417" s="31"/>
      <c r="B417" s="32"/>
      <c r="C417" s="217" t="s">
        <v>869</v>
      </c>
      <c r="D417" s="217" t="s">
        <v>150</v>
      </c>
      <c r="E417" s="218" t="s">
        <v>870</v>
      </c>
      <c r="F417" s="219" t="s">
        <v>871</v>
      </c>
      <c r="G417" s="220" t="s">
        <v>153</v>
      </c>
      <c r="H417" s="221">
        <v>1</v>
      </c>
      <c r="I417" s="222"/>
      <c r="J417" s="222"/>
      <c r="K417" s="223">
        <f>ROUND(P417*H417,2)</f>
        <v>0</v>
      </c>
      <c r="L417" s="219" t="s">
        <v>154</v>
      </c>
      <c r="M417" s="34"/>
      <c r="N417" s="224" t="s">
        <v>1</v>
      </c>
      <c r="O417" s="225" t="s">
        <v>43</v>
      </c>
      <c r="P417" s="226">
        <f>I417+J417</f>
        <v>0</v>
      </c>
      <c r="Q417" s="226">
        <f>ROUND(I417*H417,2)</f>
        <v>0</v>
      </c>
      <c r="R417" s="226">
        <f>ROUND(J417*H417,2)</f>
        <v>0</v>
      </c>
      <c r="S417" s="67"/>
      <c r="T417" s="227">
        <f>S417*H417</f>
        <v>0</v>
      </c>
      <c r="U417" s="227">
        <v>0</v>
      </c>
      <c r="V417" s="227">
        <f>U417*H417</f>
        <v>0</v>
      </c>
      <c r="W417" s="227">
        <v>0</v>
      </c>
      <c r="X417" s="227">
        <f>W417*H417</f>
        <v>0</v>
      </c>
      <c r="Y417" s="228" t="s">
        <v>1</v>
      </c>
      <c r="Z417" s="31"/>
      <c r="AA417" s="31"/>
      <c r="AB417" s="31"/>
      <c r="AC417" s="31"/>
      <c r="AD417" s="31"/>
      <c r="AE417" s="31"/>
      <c r="AR417" s="229" t="s">
        <v>155</v>
      </c>
      <c r="AT417" s="229" t="s">
        <v>150</v>
      </c>
      <c r="AU417" s="229" t="s">
        <v>88</v>
      </c>
      <c r="AY417" s="13" t="s">
        <v>148</v>
      </c>
      <c r="BE417" s="111">
        <f>IF(O417="základní",K417,0)</f>
        <v>0</v>
      </c>
      <c r="BF417" s="111">
        <f>IF(O417="snížená",K417,0)</f>
        <v>0</v>
      </c>
      <c r="BG417" s="111">
        <f>IF(O417="zákl. přenesená",K417,0)</f>
        <v>0</v>
      </c>
      <c r="BH417" s="111">
        <f>IF(O417="sníž. přenesená",K417,0)</f>
        <v>0</v>
      </c>
      <c r="BI417" s="111">
        <f>IF(O417="nulová",K417,0)</f>
        <v>0</v>
      </c>
      <c r="BJ417" s="13" t="s">
        <v>88</v>
      </c>
      <c r="BK417" s="111">
        <f>ROUND(P417*H417,2)</f>
        <v>0</v>
      </c>
      <c r="BL417" s="13" t="s">
        <v>155</v>
      </c>
      <c r="BM417" s="229" t="s">
        <v>872</v>
      </c>
    </row>
    <row r="418" spans="1:65" s="2" customFormat="1" ht="39">
      <c r="A418" s="31"/>
      <c r="B418" s="32"/>
      <c r="C418" s="33"/>
      <c r="D418" s="230" t="s">
        <v>157</v>
      </c>
      <c r="E418" s="33"/>
      <c r="F418" s="231" t="s">
        <v>873</v>
      </c>
      <c r="G418" s="33"/>
      <c r="H418" s="33"/>
      <c r="I418" s="125"/>
      <c r="J418" s="125"/>
      <c r="K418" s="33"/>
      <c r="L418" s="33"/>
      <c r="M418" s="34"/>
      <c r="N418" s="232"/>
      <c r="O418" s="233"/>
      <c r="P418" s="67"/>
      <c r="Q418" s="67"/>
      <c r="R418" s="67"/>
      <c r="S418" s="67"/>
      <c r="T418" s="67"/>
      <c r="U418" s="67"/>
      <c r="V418" s="67"/>
      <c r="W418" s="67"/>
      <c r="X418" s="67"/>
      <c r="Y418" s="68"/>
      <c r="Z418" s="31"/>
      <c r="AA418" s="31"/>
      <c r="AB418" s="31"/>
      <c r="AC418" s="31"/>
      <c r="AD418" s="31"/>
      <c r="AE418" s="31"/>
      <c r="AT418" s="13" t="s">
        <v>157</v>
      </c>
      <c r="AU418" s="13" t="s">
        <v>88</v>
      </c>
    </row>
    <row r="419" spans="1:65" s="2" customFormat="1" ht="21.75" customHeight="1">
      <c r="A419" s="31"/>
      <c r="B419" s="32"/>
      <c r="C419" s="217" t="s">
        <v>874</v>
      </c>
      <c r="D419" s="217" t="s">
        <v>150</v>
      </c>
      <c r="E419" s="218" t="s">
        <v>875</v>
      </c>
      <c r="F419" s="219" t="s">
        <v>876</v>
      </c>
      <c r="G419" s="220" t="s">
        <v>153</v>
      </c>
      <c r="H419" s="221">
        <v>1</v>
      </c>
      <c r="I419" s="222"/>
      <c r="J419" s="222"/>
      <c r="K419" s="223">
        <f>ROUND(P419*H419,2)</f>
        <v>0</v>
      </c>
      <c r="L419" s="219" t="s">
        <v>154</v>
      </c>
      <c r="M419" s="34"/>
      <c r="N419" s="224" t="s">
        <v>1</v>
      </c>
      <c r="O419" s="225" t="s">
        <v>43</v>
      </c>
      <c r="P419" s="226">
        <f>I419+J419</f>
        <v>0</v>
      </c>
      <c r="Q419" s="226">
        <f>ROUND(I419*H419,2)</f>
        <v>0</v>
      </c>
      <c r="R419" s="226">
        <f>ROUND(J419*H419,2)</f>
        <v>0</v>
      </c>
      <c r="S419" s="67"/>
      <c r="T419" s="227">
        <f>S419*H419</f>
        <v>0</v>
      </c>
      <c r="U419" s="227">
        <v>0</v>
      </c>
      <c r="V419" s="227">
        <f>U419*H419</f>
        <v>0</v>
      </c>
      <c r="W419" s="227">
        <v>0</v>
      </c>
      <c r="X419" s="227">
        <f>W419*H419</f>
        <v>0</v>
      </c>
      <c r="Y419" s="228" t="s">
        <v>1</v>
      </c>
      <c r="Z419" s="31"/>
      <c r="AA419" s="31"/>
      <c r="AB419" s="31"/>
      <c r="AC419" s="31"/>
      <c r="AD419" s="31"/>
      <c r="AE419" s="31"/>
      <c r="AR419" s="229" t="s">
        <v>155</v>
      </c>
      <c r="AT419" s="229" t="s">
        <v>150</v>
      </c>
      <c r="AU419" s="229" t="s">
        <v>88</v>
      </c>
      <c r="AY419" s="13" t="s">
        <v>148</v>
      </c>
      <c r="BE419" s="111">
        <f>IF(O419="základní",K419,0)</f>
        <v>0</v>
      </c>
      <c r="BF419" s="111">
        <f>IF(O419="snížená",K419,0)</f>
        <v>0</v>
      </c>
      <c r="BG419" s="111">
        <f>IF(O419="zákl. přenesená",K419,0)</f>
        <v>0</v>
      </c>
      <c r="BH419" s="111">
        <f>IF(O419="sníž. přenesená",K419,0)</f>
        <v>0</v>
      </c>
      <c r="BI419" s="111">
        <f>IF(O419="nulová",K419,0)</f>
        <v>0</v>
      </c>
      <c r="BJ419" s="13" t="s">
        <v>88</v>
      </c>
      <c r="BK419" s="111">
        <f>ROUND(P419*H419,2)</f>
        <v>0</v>
      </c>
      <c r="BL419" s="13" t="s">
        <v>155</v>
      </c>
      <c r="BM419" s="229" t="s">
        <v>877</v>
      </c>
    </row>
    <row r="420" spans="1:65" s="2" customFormat="1" ht="29.25">
      <c r="A420" s="31"/>
      <c r="B420" s="32"/>
      <c r="C420" s="33"/>
      <c r="D420" s="230" t="s">
        <v>157</v>
      </c>
      <c r="E420" s="33"/>
      <c r="F420" s="231" t="s">
        <v>878</v>
      </c>
      <c r="G420" s="33"/>
      <c r="H420" s="33"/>
      <c r="I420" s="125"/>
      <c r="J420" s="125"/>
      <c r="K420" s="33"/>
      <c r="L420" s="33"/>
      <c r="M420" s="34"/>
      <c r="N420" s="232"/>
      <c r="O420" s="233"/>
      <c r="P420" s="67"/>
      <c r="Q420" s="67"/>
      <c r="R420" s="67"/>
      <c r="S420" s="67"/>
      <c r="T420" s="67"/>
      <c r="U420" s="67"/>
      <c r="V420" s="67"/>
      <c r="W420" s="67"/>
      <c r="X420" s="67"/>
      <c r="Y420" s="68"/>
      <c r="Z420" s="31"/>
      <c r="AA420" s="31"/>
      <c r="AB420" s="31"/>
      <c r="AC420" s="31"/>
      <c r="AD420" s="31"/>
      <c r="AE420" s="31"/>
      <c r="AT420" s="13" t="s">
        <v>157</v>
      </c>
      <c r="AU420" s="13" t="s">
        <v>88</v>
      </c>
    </row>
    <row r="421" spans="1:65" s="2" customFormat="1" ht="21.75" customHeight="1">
      <c r="A421" s="31"/>
      <c r="B421" s="32"/>
      <c r="C421" s="217" t="s">
        <v>879</v>
      </c>
      <c r="D421" s="217" t="s">
        <v>150</v>
      </c>
      <c r="E421" s="218" t="s">
        <v>880</v>
      </c>
      <c r="F421" s="219" t="s">
        <v>881</v>
      </c>
      <c r="G421" s="220" t="s">
        <v>153</v>
      </c>
      <c r="H421" s="221">
        <v>1</v>
      </c>
      <c r="I421" s="222"/>
      <c r="J421" s="222"/>
      <c r="K421" s="223">
        <f>ROUND(P421*H421,2)</f>
        <v>0</v>
      </c>
      <c r="L421" s="219" t="s">
        <v>154</v>
      </c>
      <c r="M421" s="34"/>
      <c r="N421" s="224" t="s">
        <v>1</v>
      </c>
      <c r="O421" s="225" t="s">
        <v>43</v>
      </c>
      <c r="P421" s="226">
        <f>I421+J421</f>
        <v>0</v>
      </c>
      <c r="Q421" s="226">
        <f>ROUND(I421*H421,2)</f>
        <v>0</v>
      </c>
      <c r="R421" s="226">
        <f>ROUND(J421*H421,2)</f>
        <v>0</v>
      </c>
      <c r="S421" s="67"/>
      <c r="T421" s="227">
        <f>S421*H421</f>
        <v>0</v>
      </c>
      <c r="U421" s="227">
        <v>0</v>
      </c>
      <c r="V421" s="227">
        <f>U421*H421</f>
        <v>0</v>
      </c>
      <c r="W421" s="227">
        <v>0</v>
      </c>
      <c r="X421" s="227">
        <f>W421*H421</f>
        <v>0</v>
      </c>
      <c r="Y421" s="228" t="s">
        <v>1</v>
      </c>
      <c r="Z421" s="31"/>
      <c r="AA421" s="31"/>
      <c r="AB421" s="31"/>
      <c r="AC421" s="31"/>
      <c r="AD421" s="31"/>
      <c r="AE421" s="31"/>
      <c r="AR421" s="229" t="s">
        <v>155</v>
      </c>
      <c r="AT421" s="229" t="s">
        <v>150</v>
      </c>
      <c r="AU421" s="229" t="s">
        <v>88</v>
      </c>
      <c r="AY421" s="13" t="s">
        <v>148</v>
      </c>
      <c r="BE421" s="111">
        <f>IF(O421="základní",K421,0)</f>
        <v>0</v>
      </c>
      <c r="BF421" s="111">
        <f>IF(O421="snížená",K421,0)</f>
        <v>0</v>
      </c>
      <c r="BG421" s="111">
        <f>IF(O421="zákl. přenesená",K421,0)</f>
        <v>0</v>
      </c>
      <c r="BH421" s="111">
        <f>IF(O421="sníž. přenesená",K421,0)</f>
        <v>0</v>
      </c>
      <c r="BI421" s="111">
        <f>IF(O421="nulová",K421,0)</f>
        <v>0</v>
      </c>
      <c r="BJ421" s="13" t="s">
        <v>88</v>
      </c>
      <c r="BK421" s="111">
        <f>ROUND(P421*H421,2)</f>
        <v>0</v>
      </c>
      <c r="BL421" s="13" t="s">
        <v>155</v>
      </c>
      <c r="BM421" s="229" t="s">
        <v>882</v>
      </c>
    </row>
    <row r="422" spans="1:65" s="2" customFormat="1" ht="39">
      <c r="A422" s="31"/>
      <c r="B422" s="32"/>
      <c r="C422" s="33"/>
      <c r="D422" s="230" t="s">
        <v>157</v>
      </c>
      <c r="E422" s="33"/>
      <c r="F422" s="231" t="s">
        <v>883</v>
      </c>
      <c r="G422" s="33"/>
      <c r="H422" s="33"/>
      <c r="I422" s="125"/>
      <c r="J422" s="125"/>
      <c r="K422" s="33"/>
      <c r="L422" s="33"/>
      <c r="M422" s="34"/>
      <c r="N422" s="232"/>
      <c r="O422" s="233"/>
      <c r="P422" s="67"/>
      <c r="Q422" s="67"/>
      <c r="R422" s="67"/>
      <c r="S422" s="67"/>
      <c r="T422" s="67"/>
      <c r="U422" s="67"/>
      <c r="V422" s="67"/>
      <c r="W422" s="67"/>
      <c r="X422" s="67"/>
      <c r="Y422" s="68"/>
      <c r="Z422" s="31"/>
      <c r="AA422" s="31"/>
      <c r="AB422" s="31"/>
      <c r="AC422" s="31"/>
      <c r="AD422" s="31"/>
      <c r="AE422" s="31"/>
      <c r="AT422" s="13" t="s">
        <v>157</v>
      </c>
      <c r="AU422" s="13" t="s">
        <v>88</v>
      </c>
    </row>
    <row r="423" spans="1:65" s="2" customFormat="1" ht="21.75" customHeight="1">
      <c r="A423" s="31"/>
      <c r="B423" s="32"/>
      <c r="C423" s="217" t="s">
        <v>884</v>
      </c>
      <c r="D423" s="217" t="s">
        <v>150</v>
      </c>
      <c r="E423" s="218" t="s">
        <v>885</v>
      </c>
      <c r="F423" s="219" t="s">
        <v>886</v>
      </c>
      <c r="G423" s="220" t="s">
        <v>153</v>
      </c>
      <c r="H423" s="221">
        <v>1</v>
      </c>
      <c r="I423" s="222"/>
      <c r="J423" s="222"/>
      <c r="K423" s="223">
        <f>ROUND(P423*H423,2)</f>
        <v>0</v>
      </c>
      <c r="L423" s="219" t="s">
        <v>154</v>
      </c>
      <c r="M423" s="34"/>
      <c r="N423" s="224" t="s">
        <v>1</v>
      </c>
      <c r="O423" s="225" t="s">
        <v>43</v>
      </c>
      <c r="P423" s="226">
        <f>I423+J423</f>
        <v>0</v>
      </c>
      <c r="Q423" s="226">
        <f>ROUND(I423*H423,2)</f>
        <v>0</v>
      </c>
      <c r="R423" s="226">
        <f>ROUND(J423*H423,2)</f>
        <v>0</v>
      </c>
      <c r="S423" s="67"/>
      <c r="T423" s="227">
        <f>S423*H423</f>
        <v>0</v>
      </c>
      <c r="U423" s="227">
        <v>0</v>
      </c>
      <c r="V423" s="227">
        <f>U423*H423</f>
        <v>0</v>
      </c>
      <c r="W423" s="227">
        <v>0</v>
      </c>
      <c r="X423" s="227">
        <f>W423*H423</f>
        <v>0</v>
      </c>
      <c r="Y423" s="228" t="s">
        <v>1</v>
      </c>
      <c r="Z423" s="31"/>
      <c r="AA423" s="31"/>
      <c r="AB423" s="31"/>
      <c r="AC423" s="31"/>
      <c r="AD423" s="31"/>
      <c r="AE423" s="31"/>
      <c r="AR423" s="229" t="s">
        <v>155</v>
      </c>
      <c r="AT423" s="229" t="s">
        <v>150</v>
      </c>
      <c r="AU423" s="229" t="s">
        <v>88</v>
      </c>
      <c r="AY423" s="13" t="s">
        <v>148</v>
      </c>
      <c r="BE423" s="111">
        <f>IF(O423="základní",K423,0)</f>
        <v>0</v>
      </c>
      <c r="BF423" s="111">
        <f>IF(O423="snížená",K423,0)</f>
        <v>0</v>
      </c>
      <c r="BG423" s="111">
        <f>IF(O423="zákl. přenesená",K423,0)</f>
        <v>0</v>
      </c>
      <c r="BH423" s="111">
        <f>IF(O423="sníž. přenesená",K423,0)</f>
        <v>0</v>
      </c>
      <c r="BI423" s="111">
        <f>IF(O423="nulová",K423,0)</f>
        <v>0</v>
      </c>
      <c r="BJ423" s="13" t="s">
        <v>88</v>
      </c>
      <c r="BK423" s="111">
        <f>ROUND(P423*H423,2)</f>
        <v>0</v>
      </c>
      <c r="BL423" s="13" t="s">
        <v>155</v>
      </c>
      <c r="BM423" s="229" t="s">
        <v>887</v>
      </c>
    </row>
    <row r="424" spans="1:65" s="2" customFormat="1" ht="29.25">
      <c r="A424" s="31"/>
      <c r="B424" s="32"/>
      <c r="C424" s="33"/>
      <c r="D424" s="230" t="s">
        <v>157</v>
      </c>
      <c r="E424" s="33"/>
      <c r="F424" s="231" t="s">
        <v>888</v>
      </c>
      <c r="G424" s="33"/>
      <c r="H424" s="33"/>
      <c r="I424" s="125"/>
      <c r="J424" s="125"/>
      <c r="K424" s="33"/>
      <c r="L424" s="33"/>
      <c r="M424" s="34"/>
      <c r="N424" s="232"/>
      <c r="O424" s="233"/>
      <c r="P424" s="67"/>
      <c r="Q424" s="67"/>
      <c r="R424" s="67"/>
      <c r="S424" s="67"/>
      <c r="T424" s="67"/>
      <c r="U424" s="67"/>
      <c r="V424" s="67"/>
      <c r="W424" s="67"/>
      <c r="X424" s="67"/>
      <c r="Y424" s="68"/>
      <c r="Z424" s="31"/>
      <c r="AA424" s="31"/>
      <c r="AB424" s="31"/>
      <c r="AC424" s="31"/>
      <c r="AD424" s="31"/>
      <c r="AE424" s="31"/>
      <c r="AT424" s="13" t="s">
        <v>157</v>
      </c>
      <c r="AU424" s="13" t="s">
        <v>88</v>
      </c>
    </row>
    <row r="425" spans="1:65" s="2" customFormat="1" ht="21.75" customHeight="1">
      <c r="A425" s="31"/>
      <c r="B425" s="32"/>
      <c r="C425" s="217" t="s">
        <v>889</v>
      </c>
      <c r="D425" s="217" t="s">
        <v>150</v>
      </c>
      <c r="E425" s="218" t="s">
        <v>890</v>
      </c>
      <c r="F425" s="219" t="s">
        <v>891</v>
      </c>
      <c r="G425" s="220" t="s">
        <v>153</v>
      </c>
      <c r="H425" s="221">
        <v>1</v>
      </c>
      <c r="I425" s="222"/>
      <c r="J425" s="222"/>
      <c r="K425" s="223">
        <f>ROUND(P425*H425,2)</f>
        <v>0</v>
      </c>
      <c r="L425" s="219" t="s">
        <v>154</v>
      </c>
      <c r="M425" s="34"/>
      <c r="N425" s="224" t="s">
        <v>1</v>
      </c>
      <c r="O425" s="225" t="s">
        <v>43</v>
      </c>
      <c r="P425" s="226">
        <f>I425+J425</f>
        <v>0</v>
      </c>
      <c r="Q425" s="226">
        <f>ROUND(I425*H425,2)</f>
        <v>0</v>
      </c>
      <c r="R425" s="226">
        <f>ROUND(J425*H425,2)</f>
        <v>0</v>
      </c>
      <c r="S425" s="67"/>
      <c r="T425" s="227">
        <f>S425*H425</f>
        <v>0</v>
      </c>
      <c r="U425" s="227">
        <v>0</v>
      </c>
      <c r="V425" s="227">
        <f>U425*H425</f>
        <v>0</v>
      </c>
      <c r="W425" s="227">
        <v>0</v>
      </c>
      <c r="X425" s="227">
        <f>W425*H425</f>
        <v>0</v>
      </c>
      <c r="Y425" s="228" t="s">
        <v>1</v>
      </c>
      <c r="Z425" s="31"/>
      <c r="AA425" s="31"/>
      <c r="AB425" s="31"/>
      <c r="AC425" s="31"/>
      <c r="AD425" s="31"/>
      <c r="AE425" s="31"/>
      <c r="AR425" s="229" t="s">
        <v>155</v>
      </c>
      <c r="AT425" s="229" t="s">
        <v>150</v>
      </c>
      <c r="AU425" s="229" t="s">
        <v>88</v>
      </c>
      <c r="AY425" s="13" t="s">
        <v>148</v>
      </c>
      <c r="BE425" s="111">
        <f>IF(O425="základní",K425,0)</f>
        <v>0</v>
      </c>
      <c r="BF425" s="111">
        <f>IF(O425="snížená",K425,0)</f>
        <v>0</v>
      </c>
      <c r="BG425" s="111">
        <f>IF(O425="zákl. přenesená",K425,0)</f>
        <v>0</v>
      </c>
      <c r="BH425" s="111">
        <f>IF(O425="sníž. přenesená",K425,0)</f>
        <v>0</v>
      </c>
      <c r="BI425" s="111">
        <f>IF(O425="nulová",K425,0)</f>
        <v>0</v>
      </c>
      <c r="BJ425" s="13" t="s">
        <v>88</v>
      </c>
      <c r="BK425" s="111">
        <f>ROUND(P425*H425,2)</f>
        <v>0</v>
      </c>
      <c r="BL425" s="13" t="s">
        <v>155</v>
      </c>
      <c r="BM425" s="229" t="s">
        <v>892</v>
      </c>
    </row>
    <row r="426" spans="1:65" s="2" customFormat="1" ht="39">
      <c r="A426" s="31"/>
      <c r="B426" s="32"/>
      <c r="C426" s="33"/>
      <c r="D426" s="230" t="s">
        <v>157</v>
      </c>
      <c r="E426" s="33"/>
      <c r="F426" s="231" t="s">
        <v>893</v>
      </c>
      <c r="G426" s="33"/>
      <c r="H426" s="33"/>
      <c r="I426" s="125"/>
      <c r="J426" s="125"/>
      <c r="K426" s="33"/>
      <c r="L426" s="33"/>
      <c r="M426" s="34"/>
      <c r="N426" s="232"/>
      <c r="O426" s="233"/>
      <c r="P426" s="67"/>
      <c r="Q426" s="67"/>
      <c r="R426" s="67"/>
      <c r="S426" s="67"/>
      <c r="T426" s="67"/>
      <c r="U426" s="67"/>
      <c r="V426" s="67"/>
      <c r="W426" s="67"/>
      <c r="X426" s="67"/>
      <c r="Y426" s="68"/>
      <c r="Z426" s="31"/>
      <c r="AA426" s="31"/>
      <c r="AB426" s="31"/>
      <c r="AC426" s="31"/>
      <c r="AD426" s="31"/>
      <c r="AE426" s="31"/>
      <c r="AT426" s="13" t="s">
        <v>157</v>
      </c>
      <c r="AU426" s="13" t="s">
        <v>88</v>
      </c>
    </row>
    <row r="427" spans="1:65" s="2" customFormat="1" ht="21.75" customHeight="1">
      <c r="A427" s="31"/>
      <c r="B427" s="32"/>
      <c r="C427" s="217" t="s">
        <v>894</v>
      </c>
      <c r="D427" s="217" t="s">
        <v>150</v>
      </c>
      <c r="E427" s="218" t="s">
        <v>895</v>
      </c>
      <c r="F427" s="219" t="s">
        <v>896</v>
      </c>
      <c r="G427" s="220" t="s">
        <v>153</v>
      </c>
      <c r="H427" s="221">
        <v>1</v>
      </c>
      <c r="I427" s="222"/>
      <c r="J427" s="222"/>
      <c r="K427" s="223">
        <f>ROUND(P427*H427,2)</f>
        <v>0</v>
      </c>
      <c r="L427" s="219" t="s">
        <v>154</v>
      </c>
      <c r="M427" s="34"/>
      <c r="N427" s="224" t="s">
        <v>1</v>
      </c>
      <c r="O427" s="225" t="s">
        <v>43</v>
      </c>
      <c r="P427" s="226">
        <f>I427+J427</f>
        <v>0</v>
      </c>
      <c r="Q427" s="226">
        <f>ROUND(I427*H427,2)</f>
        <v>0</v>
      </c>
      <c r="R427" s="226">
        <f>ROUND(J427*H427,2)</f>
        <v>0</v>
      </c>
      <c r="S427" s="67"/>
      <c r="T427" s="227">
        <f>S427*H427</f>
        <v>0</v>
      </c>
      <c r="U427" s="227">
        <v>0</v>
      </c>
      <c r="V427" s="227">
        <f>U427*H427</f>
        <v>0</v>
      </c>
      <c r="W427" s="227">
        <v>0</v>
      </c>
      <c r="X427" s="227">
        <f>W427*H427</f>
        <v>0</v>
      </c>
      <c r="Y427" s="228" t="s">
        <v>1</v>
      </c>
      <c r="Z427" s="31"/>
      <c r="AA427" s="31"/>
      <c r="AB427" s="31"/>
      <c r="AC427" s="31"/>
      <c r="AD427" s="31"/>
      <c r="AE427" s="31"/>
      <c r="AR427" s="229" t="s">
        <v>155</v>
      </c>
      <c r="AT427" s="229" t="s">
        <v>150</v>
      </c>
      <c r="AU427" s="229" t="s">
        <v>88</v>
      </c>
      <c r="AY427" s="13" t="s">
        <v>148</v>
      </c>
      <c r="BE427" s="111">
        <f>IF(O427="základní",K427,0)</f>
        <v>0</v>
      </c>
      <c r="BF427" s="111">
        <f>IF(O427="snížená",K427,0)</f>
        <v>0</v>
      </c>
      <c r="BG427" s="111">
        <f>IF(O427="zákl. přenesená",K427,0)</f>
        <v>0</v>
      </c>
      <c r="BH427" s="111">
        <f>IF(O427="sníž. přenesená",K427,0)</f>
        <v>0</v>
      </c>
      <c r="BI427" s="111">
        <f>IF(O427="nulová",K427,0)</f>
        <v>0</v>
      </c>
      <c r="BJ427" s="13" t="s">
        <v>88</v>
      </c>
      <c r="BK427" s="111">
        <f>ROUND(P427*H427,2)</f>
        <v>0</v>
      </c>
      <c r="BL427" s="13" t="s">
        <v>155</v>
      </c>
      <c r="BM427" s="229" t="s">
        <v>897</v>
      </c>
    </row>
    <row r="428" spans="1:65" s="2" customFormat="1" ht="39">
      <c r="A428" s="31"/>
      <c r="B428" s="32"/>
      <c r="C428" s="33"/>
      <c r="D428" s="230" t="s">
        <v>157</v>
      </c>
      <c r="E428" s="33"/>
      <c r="F428" s="231" t="s">
        <v>898</v>
      </c>
      <c r="G428" s="33"/>
      <c r="H428" s="33"/>
      <c r="I428" s="125"/>
      <c r="J428" s="125"/>
      <c r="K428" s="33"/>
      <c r="L428" s="33"/>
      <c r="M428" s="34"/>
      <c r="N428" s="232"/>
      <c r="O428" s="233"/>
      <c r="P428" s="67"/>
      <c r="Q428" s="67"/>
      <c r="R428" s="67"/>
      <c r="S428" s="67"/>
      <c r="T428" s="67"/>
      <c r="U428" s="67"/>
      <c r="V428" s="67"/>
      <c r="W428" s="67"/>
      <c r="X428" s="67"/>
      <c r="Y428" s="68"/>
      <c r="Z428" s="31"/>
      <c r="AA428" s="31"/>
      <c r="AB428" s="31"/>
      <c r="AC428" s="31"/>
      <c r="AD428" s="31"/>
      <c r="AE428" s="31"/>
      <c r="AT428" s="13" t="s">
        <v>157</v>
      </c>
      <c r="AU428" s="13" t="s">
        <v>88</v>
      </c>
    </row>
    <row r="429" spans="1:65" s="2" customFormat="1" ht="21.75" customHeight="1">
      <c r="A429" s="31"/>
      <c r="B429" s="32"/>
      <c r="C429" s="217" t="s">
        <v>899</v>
      </c>
      <c r="D429" s="217" t="s">
        <v>150</v>
      </c>
      <c r="E429" s="218" t="s">
        <v>900</v>
      </c>
      <c r="F429" s="219" t="s">
        <v>901</v>
      </c>
      <c r="G429" s="220" t="s">
        <v>153</v>
      </c>
      <c r="H429" s="221">
        <v>1</v>
      </c>
      <c r="I429" s="222"/>
      <c r="J429" s="222"/>
      <c r="K429" s="223">
        <f>ROUND(P429*H429,2)</f>
        <v>0</v>
      </c>
      <c r="L429" s="219" t="s">
        <v>154</v>
      </c>
      <c r="M429" s="34"/>
      <c r="N429" s="224" t="s">
        <v>1</v>
      </c>
      <c r="O429" s="225" t="s">
        <v>43</v>
      </c>
      <c r="P429" s="226">
        <f>I429+J429</f>
        <v>0</v>
      </c>
      <c r="Q429" s="226">
        <f>ROUND(I429*H429,2)</f>
        <v>0</v>
      </c>
      <c r="R429" s="226">
        <f>ROUND(J429*H429,2)</f>
        <v>0</v>
      </c>
      <c r="S429" s="67"/>
      <c r="T429" s="227">
        <f>S429*H429</f>
        <v>0</v>
      </c>
      <c r="U429" s="227">
        <v>0</v>
      </c>
      <c r="V429" s="227">
        <f>U429*H429</f>
        <v>0</v>
      </c>
      <c r="W429" s="227">
        <v>0</v>
      </c>
      <c r="X429" s="227">
        <f>W429*H429</f>
        <v>0</v>
      </c>
      <c r="Y429" s="228" t="s">
        <v>1</v>
      </c>
      <c r="Z429" s="31"/>
      <c r="AA429" s="31"/>
      <c r="AB429" s="31"/>
      <c r="AC429" s="31"/>
      <c r="AD429" s="31"/>
      <c r="AE429" s="31"/>
      <c r="AR429" s="229" t="s">
        <v>155</v>
      </c>
      <c r="AT429" s="229" t="s">
        <v>150</v>
      </c>
      <c r="AU429" s="229" t="s">
        <v>88</v>
      </c>
      <c r="AY429" s="13" t="s">
        <v>148</v>
      </c>
      <c r="BE429" s="111">
        <f>IF(O429="základní",K429,0)</f>
        <v>0</v>
      </c>
      <c r="BF429" s="111">
        <f>IF(O429="snížená",K429,0)</f>
        <v>0</v>
      </c>
      <c r="BG429" s="111">
        <f>IF(O429="zákl. přenesená",K429,0)</f>
        <v>0</v>
      </c>
      <c r="BH429" s="111">
        <f>IF(O429="sníž. přenesená",K429,0)</f>
        <v>0</v>
      </c>
      <c r="BI429" s="111">
        <f>IF(O429="nulová",K429,0)</f>
        <v>0</v>
      </c>
      <c r="BJ429" s="13" t="s">
        <v>88</v>
      </c>
      <c r="BK429" s="111">
        <f>ROUND(P429*H429,2)</f>
        <v>0</v>
      </c>
      <c r="BL429" s="13" t="s">
        <v>155</v>
      </c>
      <c r="BM429" s="229" t="s">
        <v>902</v>
      </c>
    </row>
    <row r="430" spans="1:65" s="2" customFormat="1" ht="29.25">
      <c r="A430" s="31"/>
      <c r="B430" s="32"/>
      <c r="C430" s="33"/>
      <c r="D430" s="230" t="s">
        <v>157</v>
      </c>
      <c r="E430" s="33"/>
      <c r="F430" s="231" t="s">
        <v>903</v>
      </c>
      <c r="G430" s="33"/>
      <c r="H430" s="33"/>
      <c r="I430" s="125"/>
      <c r="J430" s="125"/>
      <c r="K430" s="33"/>
      <c r="L430" s="33"/>
      <c r="M430" s="34"/>
      <c r="N430" s="232"/>
      <c r="O430" s="233"/>
      <c r="P430" s="67"/>
      <c r="Q430" s="67"/>
      <c r="R430" s="67"/>
      <c r="S430" s="67"/>
      <c r="T430" s="67"/>
      <c r="U430" s="67"/>
      <c r="V430" s="67"/>
      <c r="W430" s="67"/>
      <c r="X430" s="67"/>
      <c r="Y430" s="68"/>
      <c r="Z430" s="31"/>
      <c r="AA430" s="31"/>
      <c r="AB430" s="31"/>
      <c r="AC430" s="31"/>
      <c r="AD430" s="31"/>
      <c r="AE430" s="31"/>
      <c r="AT430" s="13" t="s">
        <v>157</v>
      </c>
      <c r="AU430" s="13" t="s">
        <v>88</v>
      </c>
    </row>
    <row r="431" spans="1:65" s="2" customFormat="1" ht="21.75" customHeight="1">
      <c r="A431" s="31"/>
      <c r="B431" s="32"/>
      <c r="C431" s="217" t="s">
        <v>904</v>
      </c>
      <c r="D431" s="217" t="s">
        <v>150</v>
      </c>
      <c r="E431" s="218" t="s">
        <v>905</v>
      </c>
      <c r="F431" s="219" t="s">
        <v>906</v>
      </c>
      <c r="G431" s="220" t="s">
        <v>153</v>
      </c>
      <c r="H431" s="221">
        <v>1</v>
      </c>
      <c r="I431" s="222"/>
      <c r="J431" s="222"/>
      <c r="K431" s="223">
        <f>ROUND(P431*H431,2)</f>
        <v>0</v>
      </c>
      <c r="L431" s="219" t="s">
        <v>154</v>
      </c>
      <c r="M431" s="34"/>
      <c r="N431" s="224" t="s">
        <v>1</v>
      </c>
      <c r="O431" s="225" t="s">
        <v>43</v>
      </c>
      <c r="P431" s="226">
        <f>I431+J431</f>
        <v>0</v>
      </c>
      <c r="Q431" s="226">
        <f>ROUND(I431*H431,2)</f>
        <v>0</v>
      </c>
      <c r="R431" s="226">
        <f>ROUND(J431*H431,2)</f>
        <v>0</v>
      </c>
      <c r="S431" s="67"/>
      <c r="T431" s="227">
        <f>S431*H431</f>
        <v>0</v>
      </c>
      <c r="U431" s="227">
        <v>0</v>
      </c>
      <c r="V431" s="227">
        <f>U431*H431</f>
        <v>0</v>
      </c>
      <c r="W431" s="227">
        <v>0</v>
      </c>
      <c r="X431" s="227">
        <f>W431*H431</f>
        <v>0</v>
      </c>
      <c r="Y431" s="228" t="s">
        <v>1</v>
      </c>
      <c r="Z431" s="31"/>
      <c r="AA431" s="31"/>
      <c r="AB431" s="31"/>
      <c r="AC431" s="31"/>
      <c r="AD431" s="31"/>
      <c r="AE431" s="31"/>
      <c r="AR431" s="229" t="s">
        <v>155</v>
      </c>
      <c r="AT431" s="229" t="s">
        <v>150</v>
      </c>
      <c r="AU431" s="229" t="s">
        <v>88</v>
      </c>
      <c r="AY431" s="13" t="s">
        <v>148</v>
      </c>
      <c r="BE431" s="111">
        <f>IF(O431="základní",K431,0)</f>
        <v>0</v>
      </c>
      <c r="BF431" s="111">
        <f>IF(O431="snížená",K431,0)</f>
        <v>0</v>
      </c>
      <c r="BG431" s="111">
        <f>IF(O431="zákl. přenesená",K431,0)</f>
        <v>0</v>
      </c>
      <c r="BH431" s="111">
        <f>IF(O431="sníž. přenesená",K431,0)</f>
        <v>0</v>
      </c>
      <c r="BI431" s="111">
        <f>IF(O431="nulová",K431,0)</f>
        <v>0</v>
      </c>
      <c r="BJ431" s="13" t="s">
        <v>88</v>
      </c>
      <c r="BK431" s="111">
        <f>ROUND(P431*H431,2)</f>
        <v>0</v>
      </c>
      <c r="BL431" s="13" t="s">
        <v>155</v>
      </c>
      <c r="BM431" s="229" t="s">
        <v>907</v>
      </c>
    </row>
    <row r="432" spans="1:65" s="2" customFormat="1" ht="39">
      <c r="A432" s="31"/>
      <c r="B432" s="32"/>
      <c r="C432" s="33"/>
      <c r="D432" s="230" t="s">
        <v>157</v>
      </c>
      <c r="E432" s="33"/>
      <c r="F432" s="231" t="s">
        <v>908</v>
      </c>
      <c r="G432" s="33"/>
      <c r="H432" s="33"/>
      <c r="I432" s="125"/>
      <c r="J432" s="125"/>
      <c r="K432" s="33"/>
      <c r="L432" s="33"/>
      <c r="M432" s="34"/>
      <c r="N432" s="232"/>
      <c r="O432" s="233"/>
      <c r="P432" s="67"/>
      <c r="Q432" s="67"/>
      <c r="R432" s="67"/>
      <c r="S432" s="67"/>
      <c r="T432" s="67"/>
      <c r="U432" s="67"/>
      <c r="V432" s="67"/>
      <c r="W432" s="67"/>
      <c r="X432" s="67"/>
      <c r="Y432" s="68"/>
      <c r="Z432" s="31"/>
      <c r="AA432" s="31"/>
      <c r="AB432" s="31"/>
      <c r="AC432" s="31"/>
      <c r="AD432" s="31"/>
      <c r="AE432" s="31"/>
      <c r="AT432" s="13" t="s">
        <v>157</v>
      </c>
      <c r="AU432" s="13" t="s">
        <v>88</v>
      </c>
    </row>
    <row r="433" spans="1:65" s="2" customFormat="1" ht="21.75" customHeight="1">
      <c r="A433" s="31"/>
      <c r="B433" s="32"/>
      <c r="C433" s="217" t="s">
        <v>909</v>
      </c>
      <c r="D433" s="217" t="s">
        <v>150</v>
      </c>
      <c r="E433" s="218" t="s">
        <v>910</v>
      </c>
      <c r="F433" s="219" t="s">
        <v>911</v>
      </c>
      <c r="G433" s="220" t="s">
        <v>153</v>
      </c>
      <c r="H433" s="221">
        <v>1</v>
      </c>
      <c r="I433" s="222"/>
      <c r="J433" s="222"/>
      <c r="K433" s="223">
        <f>ROUND(P433*H433,2)</f>
        <v>0</v>
      </c>
      <c r="L433" s="219" t="s">
        <v>154</v>
      </c>
      <c r="M433" s="34"/>
      <c r="N433" s="224" t="s">
        <v>1</v>
      </c>
      <c r="O433" s="225" t="s">
        <v>43</v>
      </c>
      <c r="P433" s="226">
        <f>I433+J433</f>
        <v>0</v>
      </c>
      <c r="Q433" s="226">
        <f>ROUND(I433*H433,2)</f>
        <v>0</v>
      </c>
      <c r="R433" s="226">
        <f>ROUND(J433*H433,2)</f>
        <v>0</v>
      </c>
      <c r="S433" s="67"/>
      <c r="T433" s="227">
        <f>S433*H433</f>
        <v>0</v>
      </c>
      <c r="U433" s="227">
        <v>0</v>
      </c>
      <c r="V433" s="227">
        <f>U433*H433</f>
        <v>0</v>
      </c>
      <c r="W433" s="227">
        <v>0</v>
      </c>
      <c r="X433" s="227">
        <f>W433*H433</f>
        <v>0</v>
      </c>
      <c r="Y433" s="228" t="s">
        <v>1</v>
      </c>
      <c r="Z433" s="31"/>
      <c r="AA433" s="31"/>
      <c r="AB433" s="31"/>
      <c r="AC433" s="31"/>
      <c r="AD433" s="31"/>
      <c r="AE433" s="31"/>
      <c r="AR433" s="229" t="s">
        <v>155</v>
      </c>
      <c r="AT433" s="229" t="s">
        <v>150</v>
      </c>
      <c r="AU433" s="229" t="s">
        <v>88</v>
      </c>
      <c r="AY433" s="13" t="s">
        <v>148</v>
      </c>
      <c r="BE433" s="111">
        <f>IF(O433="základní",K433,0)</f>
        <v>0</v>
      </c>
      <c r="BF433" s="111">
        <f>IF(O433="snížená",K433,0)</f>
        <v>0</v>
      </c>
      <c r="BG433" s="111">
        <f>IF(O433="zákl. přenesená",K433,0)</f>
        <v>0</v>
      </c>
      <c r="BH433" s="111">
        <f>IF(O433="sníž. přenesená",K433,0)</f>
        <v>0</v>
      </c>
      <c r="BI433" s="111">
        <f>IF(O433="nulová",K433,0)</f>
        <v>0</v>
      </c>
      <c r="BJ433" s="13" t="s">
        <v>88</v>
      </c>
      <c r="BK433" s="111">
        <f>ROUND(P433*H433,2)</f>
        <v>0</v>
      </c>
      <c r="BL433" s="13" t="s">
        <v>155</v>
      </c>
      <c r="BM433" s="229" t="s">
        <v>912</v>
      </c>
    </row>
    <row r="434" spans="1:65" s="2" customFormat="1" ht="29.25">
      <c r="A434" s="31"/>
      <c r="B434" s="32"/>
      <c r="C434" s="33"/>
      <c r="D434" s="230" t="s">
        <v>157</v>
      </c>
      <c r="E434" s="33"/>
      <c r="F434" s="231" t="s">
        <v>913</v>
      </c>
      <c r="G434" s="33"/>
      <c r="H434" s="33"/>
      <c r="I434" s="125"/>
      <c r="J434" s="125"/>
      <c r="K434" s="33"/>
      <c r="L434" s="33"/>
      <c r="M434" s="34"/>
      <c r="N434" s="232"/>
      <c r="O434" s="233"/>
      <c r="P434" s="67"/>
      <c r="Q434" s="67"/>
      <c r="R434" s="67"/>
      <c r="S434" s="67"/>
      <c r="T434" s="67"/>
      <c r="U434" s="67"/>
      <c r="V434" s="67"/>
      <c r="W434" s="67"/>
      <c r="X434" s="67"/>
      <c r="Y434" s="68"/>
      <c r="Z434" s="31"/>
      <c r="AA434" s="31"/>
      <c r="AB434" s="31"/>
      <c r="AC434" s="31"/>
      <c r="AD434" s="31"/>
      <c r="AE434" s="31"/>
      <c r="AT434" s="13" t="s">
        <v>157</v>
      </c>
      <c r="AU434" s="13" t="s">
        <v>88</v>
      </c>
    </row>
    <row r="435" spans="1:65" s="2" customFormat="1" ht="21.75" customHeight="1">
      <c r="A435" s="31"/>
      <c r="B435" s="32"/>
      <c r="C435" s="217" t="s">
        <v>914</v>
      </c>
      <c r="D435" s="217" t="s">
        <v>150</v>
      </c>
      <c r="E435" s="218" t="s">
        <v>915</v>
      </c>
      <c r="F435" s="219" t="s">
        <v>916</v>
      </c>
      <c r="G435" s="220" t="s">
        <v>153</v>
      </c>
      <c r="H435" s="221">
        <v>1</v>
      </c>
      <c r="I435" s="222"/>
      <c r="J435" s="222"/>
      <c r="K435" s="223">
        <f>ROUND(P435*H435,2)</f>
        <v>0</v>
      </c>
      <c r="L435" s="219" t="s">
        <v>154</v>
      </c>
      <c r="M435" s="34"/>
      <c r="N435" s="224" t="s">
        <v>1</v>
      </c>
      <c r="O435" s="225" t="s">
        <v>43</v>
      </c>
      <c r="P435" s="226">
        <f>I435+J435</f>
        <v>0</v>
      </c>
      <c r="Q435" s="226">
        <f>ROUND(I435*H435,2)</f>
        <v>0</v>
      </c>
      <c r="R435" s="226">
        <f>ROUND(J435*H435,2)</f>
        <v>0</v>
      </c>
      <c r="S435" s="67"/>
      <c r="T435" s="227">
        <f>S435*H435</f>
        <v>0</v>
      </c>
      <c r="U435" s="227">
        <v>0</v>
      </c>
      <c r="V435" s="227">
        <f>U435*H435</f>
        <v>0</v>
      </c>
      <c r="W435" s="227">
        <v>0</v>
      </c>
      <c r="X435" s="227">
        <f>W435*H435</f>
        <v>0</v>
      </c>
      <c r="Y435" s="228" t="s">
        <v>1</v>
      </c>
      <c r="Z435" s="31"/>
      <c r="AA435" s="31"/>
      <c r="AB435" s="31"/>
      <c r="AC435" s="31"/>
      <c r="AD435" s="31"/>
      <c r="AE435" s="31"/>
      <c r="AR435" s="229" t="s">
        <v>155</v>
      </c>
      <c r="AT435" s="229" t="s">
        <v>150</v>
      </c>
      <c r="AU435" s="229" t="s">
        <v>88</v>
      </c>
      <c r="AY435" s="13" t="s">
        <v>148</v>
      </c>
      <c r="BE435" s="111">
        <f>IF(O435="základní",K435,0)</f>
        <v>0</v>
      </c>
      <c r="BF435" s="111">
        <f>IF(O435="snížená",K435,0)</f>
        <v>0</v>
      </c>
      <c r="BG435" s="111">
        <f>IF(O435="zákl. přenesená",K435,0)</f>
        <v>0</v>
      </c>
      <c r="BH435" s="111">
        <f>IF(O435="sníž. přenesená",K435,0)</f>
        <v>0</v>
      </c>
      <c r="BI435" s="111">
        <f>IF(O435="nulová",K435,0)</f>
        <v>0</v>
      </c>
      <c r="BJ435" s="13" t="s">
        <v>88</v>
      </c>
      <c r="BK435" s="111">
        <f>ROUND(P435*H435,2)</f>
        <v>0</v>
      </c>
      <c r="BL435" s="13" t="s">
        <v>155</v>
      </c>
      <c r="BM435" s="229" t="s">
        <v>917</v>
      </c>
    </row>
    <row r="436" spans="1:65" s="2" customFormat="1" ht="29.25">
      <c r="A436" s="31"/>
      <c r="B436" s="32"/>
      <c r="C436" s="33"/>
      <c r="D436" s="230" t="s">
        <v>157</v>
      </c>
      <c r="E436" s="33"/>
      <c r="F436" s="231" t="s">
        <v>918</v>
      </c>
      <c r="G436" s="33"/>
      <c r="H436" s="33"/>
      <c r="I436" s="125"/>
      <c r="J436" s="125"/>
      <c r="K436" s="33"/>
      <c r="L436" s="33"/>
      <c r="M436" s="34"/>
      <c r="N436" s="232"/>
      <c r="O436" s="233"/>
      <c r="P436" s="67"/>
      <c r="Q436" s="67"/>
      <c r="R436" s="67"/>
      <c r="S436" s="67"/>
      <c r="T436" s="67"/>
      <c r="U436" s="67"/>
      <c r="V436" s="67"/>
      <c r="W436" s="67"/>
      <c r="X436" s="67"/>
      <c r="Y436" s="68"/>
      <c r="Z436" s="31"/>
      <c r="AA436" s="31"/>
      <c r="AB436" s="31"/>
      <c r="AC436" s="31"/>
      <c r="AD436" s="31"/>
      <c r="AE436" s="31"/>
      <c r="AT436" s="13" t="s">
        <v>157</v>
      </c>
      <c r="AU436" s="13" t="s">
        <v>88</v>
      </c>
    </row>
    <row r="437" spans="1:65" s="2" customFormat="1" ht="21.75" customHeight="1">
      <c r="A437" s="31"/>
      <c r="B437" s="32"/>
      <c r="C437" s="217" t="s">
        <v>919</v>
      </c>
      <c r="D437" s="217" t="s">
        <v>150</v>
      </c>
      <c r="E437" s="218" t="s">
        <v>920</v>
      </c>
      <c r="F437" s="219" t="s">
        <v>921</v>
      </c>
      <c r="G437" s="220" t="s">
        <v>153</v>
      </c>
      <c r="H437" s="221">
        <v>1</v>
      </c>
      <c r="I437" s="222"/>
      <c r="J437" s="222"/>
      <c r="K437" s="223">
        <f>ROUND(P437*H437,2)</f>
        <v>0</v>
      </c>
      <c r="L437" s="219" t="s">
        <v>154</v>
      </c>
      <c r="M437" s="34"/>
      <c r="N437" s="224" t="s">
        <v>1</v>
      </c>
      <c r="O437" s="225" t="s">
        <v>43</v>
      </c>
      <c r="P437" s="226">
        <f>I437+J437</f>
        <v>0</v>
      </c>
      <c r="Q437" s="226">
        <f>ROUND(I437*H437,2)</f>
        <v>0</v>
      </c>
      <c r="R437" s="226">
        <f>ROUND(J437*H437,2)</f>
        <v>0</v>
      </c>
      <c r="S437" s="67"/>
      <c r="T437" s="227">
        <f>S437*H437</f>
        <v>0</v>
      </c>
      <c r="U437" s="227">
        <v>0</v>
      </c>
      <c r="V437" s="227">
        <f>U437*H437</f>
        <v>0</v>
      </c>
      <c r="W437" s="227">
        <v>0</v>
      </c>
      <c r="X437" s="227">
        <f>W437*H437</f>
        <v>0</v>
      </c>
      <c r="Y437" s="228" t="s">
        <v>1</v>
      </c>
      <c r="Z437" s="31"/>
      <c r="AA437" s="31"/>
      <c r="AB437" s="31"/>
      <c r="AC437" s="31"/>
      <c r="AD437" s="31"/>
      <c r="AE437" s="31"/>
      <c r="AR437" s="229" t="s">
        <v>155</v>
      </c>
      <c r="AT437" s="229" t="s">
        <v>150</v>
      </c>
      <c r="AU437" s="229" t="s">
        <v>88</v>
      </c>
      <c r="AY437" s="13" t="s">
        <v>148</v>
      </c>
      <c r="BE437" s="111">
        <f>IF(O437="základní",K437,0)</f>
        <v>0</v>
      </c>
      <c r="BF437" s="111">
        <f>IF(O437="snížená",K437,0)</f>
        <v>0</v>
      </c>
      <c r="BG437" s="111">
        <f>IF(O437="zákl. přenesená",K437,0)</f>
        <v>0</v>
      </c>
      <c r="BH437" s="111">
        <f>IF(O437="sníž. přenesená",K437,0)</f>
        <v>0</v>
      </c>
      <c r="BI437" s="111">
        <f>IF(O437="nulová",K437,0)</f>
        <v>0</v>
      </c>
      <c r="BJ437" s="13" t="s">
        <v>88</v>
      </c>
      <c r="BK437" s="111">
        <f>ROUND(P437*H437,2)</f>
        <v>0</v>
      </c>
      <c r="BL437" s="13" t="s">
        <v>155</v>
      </c>
      <c r="BM437" s="229" t="s">
        <v>922</v>
      </c>
    </row>
    <row r="438" spans="1:65" s="2" customFormat="1" ht="29.25">
      <c r="A438" s="31"/>
      <c r="B438" s="32"/>
      <c r="C438" s="33"/>
      <c r="D438" s="230" t="s">
        <v>157</v>
      </c>
      <c r="E438" s="33"/>
      <c r="F438" s="231" t="s">
        <v>923</v>
      </c>
      <c r="G438" s="33"/>
      <c r="H438" s="33"/>
      <c r="I438" s="125"/>
      <c r="J438" s="125"/>
      <c r="K438" s="33"/>
      <c r="L438" s="33"/>
      <c r="M438" s="34"/>
      <c r="N438" s="232"/>
      <c r="O438" s="233"/>
      <c r="P438" s="67"/>
      <c r="Q438" s="67"/>
      <c r="R438" s="67"/>
      <c r="S438" s="67"/>
      <c r="T438" s="67"/>
      <c r="U438" s="67"/>
      <c r="V438" s="67"/>
      <c r="W438" s="67"/>
      <c r="X438" s="67"/>
      <c r="Y438" s="68"/>
      <c r="Z438" s="31"/>
      <c r="AA438" s="31"/>
      <c r="AB438" s="31"/>
      <c r="AC438" s="31"/>
      <c r="AD438" s="31"/>
      <c r="AE438" s="31"/>
      <c r="AT438" s="13" t="s">
        <v>157</v>
      </c>
      <c r="AU438" s="13" t="s">
        <v>88</v>
      </c>
    </row>
    <row r="439" spans="1:65" s="2" customFormat="1" ht="21.75" customHeight="1">
      <c r="A439" s="31"/>
      <c r="B439" s="32"/>
      <c r="C439" s="217" t="s">
        <v>924</v>
      </c>
      <c r="D439" s="217" t="s">
        <v>150</v>
      </c>
      <c r="E439" s="218" t="s">
        <v>925</v>
      </c>
      <c r="F439" s="219" t="s">
        <v>926</v>
      </c>
      <c r="G439" s="220" t="s">
        <v>153</v>
      </c>
      <c r="H439" s="221">
        <v>1</v>
      </c>
      <c r="I439" s="222"/>
      <c r="J439" s="222"/>
      <c r="K439" s="223">
        <f>ROUND(P439*H439,2)</f>
        <v>0</v>
      </c>
      <c r="L439" s="219" t="s">
        <v>154</v>
      </c>
      <c r="M439" s="34"/>
      <c r="N439" s="224" t="s">
        <v>1</v>
      </c>
      <c r="O439" s="225" t="s">
        <v>43</v>
      </c>
      <c r="P439" s="226">
        <f>I439+J439</f>
        <v>0</v>
      </c>
      <c r="Q439" s="226">
        <f>ROUND(I439*H439,2)</f>
        <v>0</v>
      </c>
      <c r="R439" s="226">
        <f>ROUND(J439*H439,2)</f>
        <v>0</v>
      </c>
      <c r="S439" s="67"/>
      <c r="T439" s="227">
        <f>S439*H439</f>
        <v>0</v>
      </c>
      <c r="U439" s="227">
        <v>0</v>
      </c>
      <c r="V439" s="227">
        <f>U439*H439</f>
        <v>0</v>
      </c>
      <c r="W439" s="227">
        <v>0</v>
      </c>
      <c r="X439" s="227">
        <f>W439*H439</f>
        <v>0</v>
      </c>
      <c r="Y439" s="228" t="s">
        <v>1</v>
      </c>
      <c r="Z439" s="31"/>
      <c r="AA439" s="31"/>
      <c r="AB439" s="31"/>
      <c r="AC439" s="31"/>
      <c r="AD439" s="31"/>
      <c r="AE439" s="31"/>
      <c r="AR439" s="229" t="s">
        <v>155</v>
      </c>
      <c r="AT439" s="229" t="s">
        <v>150</v>
      </c>
      <c r="AU439" s="229" t="s">
        <v>88</v>
      </c>
      <c r="AY439" s="13" t="s">
        <v>148</v>
      </c>
      <c r="BE439" s="111">
        <f>IF(O439="základní",K439,0)</f>
        <v>0</v>
      </c>
      <c r="BF439" s="111">
        <f>IF(O439="snížená",K439,0)</f>
        <v>0</v>
      </c>
      <c r="BG439" s="111">
        <f>IF(O439="zákl. přenesená",K439,0)</f>
        <v>0</v>
      </c>
      <c r="BH439" s="111">
        <f>IF(O439="sníž. přenesená",K439,0)</f>
        <v>0</v>
      </c>
      <c r="BI439" s="111">
        <f>IF(O439="nulová",K439,0)</f>
        <v>0</v>
      </c>
      <c r="BJ439" s="13" t="s">
        <v>88</v>
      </c>
      <c r="BK439" s="111">
        <f>ROUND(P439*H439,2)</f>
        <v>0</v>
      </c>
      <c r="BL439" s="13" t="s">
        <v>155</v>
      </c>
      <c r="BM439" s="229" t="s">
        <v>927</v>
      </c>
    </row>
    <row r="440" spans="1:65" s="2" customFormat="1" ht="29.25">
      <c r="A440" s="31"/>
      <c r="B440" s="32"/>
      <c r="C440" s="33"/>
      <c r="D440" s="230" t="s">
        <v>157</v>
      </c>
      <c r="E440" s="33"/>
      <c r="F440" s="231" t="s">
        <v>928</v>
      </c>
      <c r="G440" s="33"/>
      <c r="H440" s="33"/>
      <c r="I440" s="125"/>
      <c r="J440" s="125"/>
      <c r="K440" s="33"/>
      <c r="L440" s="33"/>
      <c r="M440" s="34"/>
      <c r="N440" s="232"/>
      <c r="O440" s="233"/>
      <c r="P440" s="67"/>
      <c r="Q440" s="67"/>
      <c r="R440" s="67"/>
      <c r="S440" s="67"/>
      <c r="T440" s="67"/>
      <c r="U440" s="67"/>
      <c r="V440" s="67"/>
      <c r="W440" s="67"/>
      <c r="X440" s="67"/>
      <c r="Y440" s="68"/>
      <c r="Z440" s="31"/>
      <c r="AA440" s="31"/>
      <c r="AB440" s="31"/>
      <c r="AC440" s="31"/>
      <c r="AD440" s="31"/>
      <c r="AE440" s="31"/>
      <c r="AT440" s="13" t="s">
        <v>157</v>
      </c>
      <c r="AU440" s="13" t="s">
        <v>88</v>
      </c>
    </row>
    <row r="441" spans="1:65" s="2" customFormat="1" ht="21.75" customHeight="1">
      <c r="A441" s="31"/>
      <c r="B441" s="32"/>
      <c r="C441" s="217" t="s">
        <v>929</v>
      </c>
      <c r="D441" s="217" t="s">
        <v>150</v>
      </c>
      <c r="E441" s="218" t="s">
        <v>930</v>
      </c>
      <c r="F441" s="219" t="s">
        <v>931</v>
      </c>
      <c r="G441" s="220" t="s">
        <v>153</v>
      </c>
      <c r="H441" s="221">
        <v>1</v>
      </c>
      <c r="I441" s="222"/>
      <c r="J441" s="222"/>
      <c r="K441" s="223">
        <f>ROUND(P441*H441,2)</f>
        <v>0</v>
      </c>
      <c r="L441" s="219" t="s">
        <v>154</v>
      </c>
      <c r="M441" s="34"/>
      <c r="N441" s="224" t="s">
        <v>1</v>
      </c>
      <c r="O441" s="225" t="s">
        <v>43</v>
      </c>
      <c r="P441" s="226">
        <f>I441+J441</f>
        <v>0</v>
      </c>
      <c r="Q441" s="226">
        <f>ROUND(I441*H441,2)</f>
        <v>0</v>
      </c>
      <c r="R441" s="226">
        <f>ROUND(J441*H441,2)</f>
        <v>0</v>
      </c>
      <c r="S441" s="67"/>
      <c r="T441" s="227">
        <f>S441*H441</f>
        <v>0</v>
      </c>
      <c r="U441" s="227">
        <v>0</v>
      </c>
      <c r="V441" s="227">
        <f>U441*H441</f>
        <v>0</v>
      </c>
      <c r="W441" s="227">
        <v>0</v>
      </c>
      <c r="X441" s="227">
        <f>W441*H441</f>
        <v>0</v>
      </c>
      <c r="Y441" s="228" t="s">
        <v>1</v>
      </c>
      <c r="Z441" s="31"/>
      <c r="AA441" s="31"/>
      <c r="AB441" s="31"/>
      <c r="AC441" s="31"/>
      <c r="AD441" s="31"/>
      <c r="AE441" s="31"/>
      <c r="AR441" s="229" t="s">
        <v>155</v>
      </c>
      <c r="AT441" s="229" t="s">
        <v>150</v>
      </c>
      <c r="AU441" s="229" t="s">
        <v>88</v>
      </c>
      <c r="AY441" s="13" t="s">
        <v>148</v>
      </c>
      <c r="BE441" s="111">
        <f>IF(O441="základní",K441,0)</f>
        <v>0</v>
      </c>
      <c r="BF441" s="111">
        <f>IF(O441="snížená",K441,0)</f>
        <v>0</v>
      </c>
      <c r="BG441" s="111">
        <f>IF(O441="zákl. přenesená",K441,0)</f>
        <v>0</v>
      </c>
      <c r="BH441" s="111">
        <f>IF(O441="sníž. přenesená",K441,0)</f>
        <v>0</v>
      </c>
      <c r="BI441" s="111">
        <f>IF(O441="nulová",K441,0)</f>
        <v>0</v>
      </c>
      <c r="BJ441" s="13" t="s">
        <v>88</v>
      </c>
      <c r="BK441" s="111">
        <f>ROUND(P441*H441,2)</f>
        <v>0</v>
      </c>
      <c r="BL441" s="13" t="s">
        <v>155</v>
      </c>
      <c r="BM441" s="229" t="s">
        <v>932</v>
      </c>
    </row>
    <row r="442" spans="1:65" s="2" customFormat="1" ht="29.25">
      <c r="A442" s="31"/>
      <c r="B442" s="32"/>
      <c r="C442" s="33"/>
      <c r="D442" s="230" t="s">
        <v>157</v>
      </c>
      <c r="E442" s="33"/>
      <c r="F442" s="231" t="s">
        <v>933</v>
      </c>
      <c r="G442" s="33"/>
      <c r="H442" s="33"/>
      <c r="I442" s="125"/>
      <c r="J442" s="125"/>
      <c r="K442" s="33"/>
      <c r="L442" s="33"/>
      <c r="M442" s="34"/>
      <c r="N442" s="232"/>
      <c r="O442" s="233"/>
      <c r="P442" s="67"/>
      <c r="Q442" s="67"/>
      <c r="R442" s="67"/>
      <c r="S442" s="67"/>
      <c r="T442" s="67"/>
      <c r="U442" s="67"/>
      <c r="V442" s="67"/>
      <c r="W442" s="67"/>
      <c r="X442" s="67"/>
      <c r="Y442" s="68"/>
      <c r="Z442" s="31"/>
      <c r="AA442" s="31"/>
      <c r="AB442" s="31"/>
      <c r="AC442" s="31"/>
      <c r="AD442" s="31"/>
      <c r="AE442" s="31"/>
      <c r="AT442" s="13" t="s">
        <v>157</v>
      </c>
      <c r="AU442" s="13" t="s">
        <v>88</v>
      </c>
    </row>
    <row r="443" spans="1:65" s="2" customFormat="1" ht="21.75" customHeight="1">
      <c r="A443" s="31"/>
      <c r="B443" s="32"/>
      <c r="C443" s="217" t="s">
        <v>934</v>
      </c>
      <c r="D443" s="217" t="s">
        <v>150</v>
      </c>
      <c r="E443" s="218" t="s">
        <v>935</v>
      </c>
      <c r="F443" s="219" t="s">
        <v>936</v>
      </c>
      <c r="G443" s="220" t="s">
        <v>153</v>
      </c>
      <c r="H443" s="221">
        <v>1</v>
      </c>
      <c r="I443" s="222"/>
      <c r="J443" s="222"/>
      <c r="K443" s="223">
        <f>ROUND(P443*H443,2)</f>
        <v>0</v>
      </c>
      <c r="L443" s="219" t="s">
        <v>154</v>
      </c>
      <c r="M443" s="34"/>
      <c r="N443" s="224" t="s">
        <v>1</v>
      </c>
      <c r="O443" s="225" t="s">
        <v>43</v>
      </c>
      <c r="P443" s="226">
        <f>I443+J443</f>
        <v>0</v>
      </c>
      <c r="Q443" s="226">
        <f>ROUND(I443*H443,2)</f>
        <v>0</v>
      </c>
      <c r="R443" s="226">
        <f>ROUND(J443*H443,2)</f>
        <v>0</v>
      </c>
      <c r="S443" s="67"/>
      <c r="T443" s="227">
        <f>S443*H443</f>
        <v>0</v>
      </c>
      <c r="U443" s="227">
        <v>0</v>
      </c>
      <c r="V443" s="227">
        <f>U443*H443</f>
        <v>0</v>
      </c>
      <c r="W443" s="227">
        <v>0</v>
      </c>
      <c r="X443" s="227">
        <f>W443*H443</f>
        <v>0</v>
      </c>
      <c r="Y443" s="228" t="s">
        <v>1</v>
      </c>
      <c r="Z443" s="31"/>
      <c r="AA443" s="31"/>
      <c r="AB443" s="31"/>
      <c r="AC443" s="31"/>
      <c r="AD443" s="31"/>
      <c r="AE443" s="31"/>
      <c r="AR443" s="229" t="s">
        <v>155</v>
      </c>
      <c r="AT443" s="229" t="s">
        <v>150</v>
      </c>
      <c r="AU443" s="229" t="s">
        <v>88</v>
      </c>
      <c r="AY443" s="13" t="s">
        <v>148</v>
      </c>
      <c r="BE443" s="111">
        <f>IF(O443="základní",K443,0)</f>
        <v>0</v>
      </c>
      <c r="BF443" s="111">
        <f>IF(O443="snížená",K443,0)</f>
        <v>0</v>
      </c>
      <c r="BG443" s="111">
        <f>IF(O443="zákl. přenesená",K443,0)</f>
        <v>0</v>
      </c>
      <c r="BH443" s="111">
        <f>IF(O443="sníž. přenesená",K443,0)</f>
        <v>0</v>
      </c>
      <c r="BI443" s="111">
        <f>IF(O443="nulová",K443,0)</f>
        <v>0</v>
      </c>
      <c r="BJ443" s="13" t="s">
        <v>88</v>
      </c>
      <c r="BK443" s="111">
        <f>ROUND(P443*H443,2)</f>
        <v>0</v>
      </c>
      <c r="BL443" s="13" t="s">
        <v>155</v>
      </c>
      <c r="BM443" s="229" t="s">
        <v>937</v>
      </c>
    </row>
    <row r="444" spans="1:65" s="2" customFormat="1" ht="29.25">
      <c r="A444" s="31"/>
      <c r="B444" s="32"/>
      <c r="C444" s="33"/>
      <c r="D444" s="230" t="s">
        <v>157</v>
      </c>
      <c r="E444" s="33"/>
      <c r="F444" s="231" t="s">
        <v>938</v>
      </c>
      <c r="G444" s="33"/>
      <c r="H444" s="33"/>
      <c r="I444" s="125"/>
      <c r="J444" s="125"/>
      <c r="K444" s="33"/>
      <c r="L444" s="33"/>
      <c r="M444" s="34"/>
      <c r="N444" s="232"/>
      <c r="O444" s="233"/>
      <c r="P444" s="67"/>
      <c r="Q444" s="67"/>
      <c r="R444" s="67"/>
      <c r="S444" s="67"/>
      <c r="T444" s="67"/>
      <c r="U444" s="67"/>
      <c r="V444" s="67"/>
      <c r="W444" s="67"/>
      <c r="X444" s="67"/>
      <c r="Y444" s="68"/>
      <c r="Z444" s="31"/>
      <c r="AA444" s="31"/>
      <c r="AB444" s="31"/>
      <c r="AC444" s="31"/>
      <c r="AD444" s="31"/>
      <c r="AE444" s="31"/>
      <c r="AT444" s="13" t="s">
        <v>157</v>
      </c>
      <c r="AU444" s="13" t="s">
        <v>88</v>
      </c>
    </row>
    <row r="445" spans="1:65" s="2" customFormat="1" ht="21.75" customHeight="1">
      <c r="A445" s="31"/>
      <c r="B445" s="32"/>
      <c r="C445" s="217" t="s">
        <v>939</v>
      </c>
      <c r="D445" s="217" t="s">
        <v>150</v>
      </c>
      <c r="E445" s="218" t="s">
        <v>940</v>
      </c>
      <c r="F445" s="219" t="s">
        <v>941</v>
      </c>
      <c r="G445" s="220" t="s">
        <v>153</v>
      </c>
      <c r="H445" s="221">
        <v>1</v>
      </c>
      <c r="I445" s="222"/>
      <c r="J445" s="222"/>
      <c r="K445" s="223">
        <f>ROUND(P445*H445,2)</f>
        <v>0</v>
      </c>
      <c r="L445" s="219" t="s">
        <v>154</v>
      </c>
      <c r="M445" s="34"/>
      <c r="N445" s="224" t="s">
        <v>1</v>
      </c>
      <c r="O445" s="225" t="s">
        <v>43</v>
      </c>
      <c r="P445" s="226">
        <f>I445+J445</f>
        <v>0</v>
      </c>
      <c r="Q445" s="226">
        <f>ROUND(I445*H445,2)</f>
        <v>0</v>
      </c>
      <c r="R445" s="226">
        <f>ROUND(J445*H445,2)</f>
        <v>0</v>
      </c>
      <c r="S445" s="67"/>
      <c r="T445" s="227">
        <f>S445*H445</f>
        <v>0</v>
      </c>
      <c r="U445" s="227">
        <v>0</v>
      </c>
      <c r="V445" s="227">
        <f>U445*H445</f>
        <v>0</v>
      </c>
      <c r="W445" s="227">
        <v>0</v>
      </c>
      <c r="X445" s="227">
        <f>W445*H445</f>
        <v>0</v>
      </c>
      <c r="Y445" s="228" t="s">
        <v>1</v>
      </c>
      <c r="Z445" s="31"/>
      <c r="AA445" s="31"/>
      <c r="AB445" s="31"/>
      <c r="AC445" s="31"/>
      <c r="AD445" s="31"/>
      <c r="AE445" s="31"/>
      <c r="AR445" s="229" t="s">
        <v>155</v>
      </c>
      <c r="AT445" s="229" t="s">
        <v>150</v>
      </c>
      <c r="AU445" s="229" t="s">
        <v>88</v>
      </c>
      <c r="AY445" s="13" t="s">
        <v>148</v>
      </c>
      <c r="BE445" s="111">
        <f>IF(O445="základní",K445,0)</f>
        <v>0</v>
      </c>
      <c r="BF445" s="111">
        <f>IF(O445="snížená",K445,0)</f>
        <v>0</v>
      </c>
      <c r="BG445" s="111">
        <f>IF(O445="zákl. přenesená",K445,0)</f>
        <v>0</v>
      </c>
      <c r="BH445" s="111">
        <f>IF(O445="sníž. přenesená",K445,0)</f>
        <v>0</v>
      </c>
      <c r="BI445" s="111">
        <f>IF(O445="nulová",K445,0)</f>
        <v>0</v>
      </c>
      <c r="BJ445" s="13" t="s">
        <v>88</v>
      </c>
      <c r="BK445" s="111">
        <f>ROUND(P445*H445,2)</f>
        <v>0</v>
      </c>
      <c r="BL445" s="13" t="s">
        <v>155</v>
      </c>
      <c r="BM445" s="229" t="s">
        <v>942</v>
      </c>
    </row>
    <row r="446" spans="1:65" s="2" customFormat="1" ht="29.25">
      <c r="A446" s="31"/>
      <c r="B446" s="32"/>
      <c r="C446" s="33"/>
      <c r="D446" s="230" t="s">
        <v>157</v>
      </c>
      <c r="E446" s="33"/>
      <c r="F446" s="231" t="s">
        <v>943</v>
      </c>
      <c r="G446" s="33"/>
      <c r="H446" s="33"/>
      <c r="I446" s="125"/>
      <c r="J446" s="125"/>
      <c r="K446" s="33"/>
      <c r="L446" s="33"/>
      <c r="M446" s="34"/>
      <c r="N446" s="232"/>
      <c r="O446" s="233"/>
      <c r="P446" s="67"/>
      <c r="Q446" s="67"/>
      <c r="R446" s="67"/>
      <c r="S446" s="67"/>
      <c r="T446" s="67"/>
      <c r="U446" s="67"/>
      <c r="V446" s="67"/>
      <c r="W446" s="67"/>
      <c r="X446" s="67"/>
      <c r="Y446" s="68"/>
      <c r="Z446" s="31"/>
      <c r="AA446" s="31"/>
      <c r="AB446" s="31"/>
      <c r="AC446" s="31"/>
      <c r="AD446" s="31"/>
      <c r="AE446" s="31"/>
      <c r="AT446" s="13" t="s">
        <v>157</v>
      </c>
      <c r="AU446" s="13" t="s">
        <v>88</v>
      </c>
    </row>
    <row r="447" spans="1:65" s="2" customFormat="1" ht="21.75" customHeight="1">
      <c r="A447" s="31"/>
      <c r="B447" s="32"/>
      <c r="C447" s="217" t="s">
        <v>944</v>
      </c>
      <c r="D447" s="217" t="s">
        <v>150</v>
      </c>
      <c r="E447" s="218" t="s">
        <v>945</v>
      </c>
      <c r="F447" s="219" t="s">
        <v>946</v>
      </c>
      <c r="G447" s="220" t="s">
        <v>153</v>
      </c>
      <c r="H447" s="221">
        <v>19</v>
      </c>
      <c r="I447" s="222"/>
      <c r="J447" s="222"/>
      <c r="K447" s="223">
        <f>ROUND(P447*H447,2)</f>
        <v>0</v>
      </c>
      <c r="L447" s="219" t="s">
        <v>154</v>
      </c>
      <c r="M447" s="34"/>
      <c r="N447" s="224" t="s">
        <v>1</v>
      </c>
      <c r="O447" s="225" t="s">
        <v>43</v>
      </c>
      <c r="P447" s="226">
        <f>I447+J447</f>
        <v>0</v>
      </c>
      <c r="Q447" s="226">
        <f>ROUND(I447*H447,2)</f>
        <v>0</v>
      </c>
      <c r="R447" s="226">
        <f>ROUND(J447*H447,2)</f>
        <v>0</v>
      </c>
      <c r="S447" s="67"/>
      <c r="T447" s="227">
        <f>S447*H447</f>
        <v>0</v>
      </c>
      <c r="U447" s="227">
        <v>0</v>
      </c>
      <c r="V447" s="227">
        <f>U447*H447</f>
        <v>0</v>
      </c>
      <c r="W447" s="227">
        <v>0</v>
      </c>
      <c r="X447" s="227">
        <f>W447*H447</f>
        <v>0</v>
      </c>
      <c r="Y447" s="228" t="s">
        <v>1</v>
      </c>
      <c r="Z447" s="31"/>
      <c r="AA447" s="31"/>
      <c r="AB447" s="31"/>
      <c r="AC447" s="31"/>
      <c r="AD447" s="31"/>
      <c r="AE447" s="31"/>
      <c r="AR447" s="229" t="s">
        <v>155</v>
      </c>
      <c r="AT447" s="229" t="s">
        <v>150</v>
      </c>
      <c r="AU447" s="229" t="s">
        <v>88</v>
      </c>
      <c r="AY447" s="13" t="s">
        <v>148</v>
      </c>
      <c r="BE447" s="111">
        <f>IF(O447="základní",K447,0)</f>
        <v>0</v>
      </c>
      <c r="BF447" s="111">
        <f>IF(O447="snížená",K447,0)</f>
        <v>0</v>
      </c>
      <c r="BG447" s="111">
        <f>IF(O447="zákl. přenesená",K447,0)</f>
        <v>0</v>
      </c>
      <c r="BH447" s="111">
        <f>IF(O447="sníž. přenesená",K447,0)</f>
        <v>0</v>
      </c>
      <c r="BI447" s="111">
        <f>IF(O447="nulová",K447,0)</f>
        <v>0</v>
      </c>
      <c r="BJ447" s="13" t="s">
        <v>88</v>
      </c>
      <c r="BK447" s="111">
        <f>ROUND(P447*H447,2)</f>
        <v>0</v>
      </c>
      <c r="BL447" s="13" t="s">
        <v>155</v>
      </c>
      <c r="BM447" s="229" t="s">
        <v>947</v>
      </c>
    </row>
    <row r="448" spans="1:65" s="2" customFormat="1" ht="29.25">
      <c r="A448" s="31"/>
      <c r="B448" s="32"/>
      <c r="C448" s="33"/>
      <c r="D448" s="230" t="s">
        <v>157</v>
      </c>
      <c r="E448" s="33"/>
      <c r="F448" s="231" t="s">
        <v>948</v>
      </c>
      <c r="G448" s="33"/>
      <c r="H448" s="33"/>
      <c r="I448" s="125"/>
      <c r="J448" s="125"/>
      <c r="K448" s="33"/>
      <c r="L448" s="33"/>
      <c r="M448" s="34"/>
      <c r="N448" s="232"/>
      <c r="O448" s="233"/>
      <c r="P448" s="67"/>
      <c r="Q448" s="67"/>
      <c r="R448" s="67"/>
      <c r="S448" s="67"/>
      <c r="T448" s="67"/>
      <c r="U448" s="67"/>
      <c r="V448" s="67"/>
      <c r="W448" s="67"/>
      <c r="X448" s="67"/>
      <c r="Y448" s="68"/>
      <c r="Z448" s="31"/>
      <c r="AA448" s="31"/>
      <c r="AB448" s="31"/>
      <c r="AC448" s="31"/>
      <c r="AD448" s="31"/>
      <c r="AE448" s="31"/>
      <c r="AT448" s="13" t="s">
        <v>157</v>
      </c>
      <c r="AU448" s="13" t="s">
        <v>88</v>
      </c>
    </row>
    <row r="449" spans="1:65" s="2" customFormat="1" ht="21.75" customHeight="1">
      <c r="A449" s="31"/>
      <c r="B449" s="32"/>
      <c r="C449" s="217" t="s">
        <v>949</v>
      </c>
      <c r="D449" s="217" t="s">
        <v>150</v>
      </c>
      <c r="E449" s="218" t="s">
        <v>950</v>
      </c>
      <c r="F449" s="219" t="s">
        <v>951</v>
      </c>
      <c r="G449" s="220" t="s">
        <v>153</v>
      </c>
      <c r="H449" s="221">
        <v>1</v>
      </c>
      <c r="I449" s="222"/>
      <c r="J449" s="222"/>
      <c r="K449" s="223">
        <f>ROUND(P449*H449,2)</f>
        <v>0</v>
      </c>
      <c r="L449" s="219" t="s">
        <v>154</v>
      </c>
      <c r="M449" s="34"/>
      <c r="N449" s="224" t="s">
        <v>1</v>
      </c>
      <c r="O449" s="225" t="s">
        <v>43</v>
      </c>
      <c r="P449" s="226">
        <f>I449+J449</f>
        <v>0</v>
      </c>
      <c r="Q449" s="226">
        <f>ROUND(I449*H449,2)</f>
        <v>0</v>
      </c>
      <c r="R449" s="226">
        <f>ROUND(J449*H449,2)</f>
        <v>0</v>
      </c>
      <c r="S449" s="67"/>
      <c r="T449" s="227">
        <f>S449*H449</f>
        <v>0</v>
      </c>
      <c r="U449" s="227">
        <v>0</v>
      </c>
      <c r="V449" s="227">
        <f>U449*H449</f>
        <v>0</v>
      </c>
      <c r="W449" s="227">
        <v>0</v>
      </c>
      <c r="X449" s="227">
        <f>W449*H449</f>
        <v>0</v>
      </c>
      <c r="Y449" s="228" t="s">
        <v>1</v>
      </c>
      <c r="Z449" s="31"/>
      <c r="AA449" s="31"/>
      <c r="AB449" s="31"/>
      <c r="AC449" s="31"/>
      <c r="AD449" s="31"/>
      <c r="AE449" s="31"/>
      <c r="AR449" s="229" t="s">
        <v>155</v>
      </c>
      <c r="AT449" s="229" t="s">
        <v>150</v>
      </c>
      <c r="AU449" s="229" t="s">
        <v>88</v>
      </c>
      <c r="AY449" s="13" t="s">
        <v>148</v>
      </c>
      <c r="BE449" s="111">
        <f>IF(O449="základní",K449,0)</f>
        <v>0</v>
      </c>
      <c r="BF449" s="111">
        <f>IF(O449="snížená",K449,0)</f>
        <v>0</v>
      </c>
      <c r="BG449" s="111">
        <f>IF(O449="zákl. přenesená",K449,0)</f>
        <v>0</v>
      </c>
      <c r="BH449" s="111">
        <f>IF(O449="sníž. přenesená",K449,0)</f>
        <v>0</v>
      </c>
      <c r="BI449" s="111">
        <f>IF(O449="nulová",K449,0)</f>
        <v>0</v>
      </c>
      <c r="BJ449" s="13" t="s">
        <v>88</v>
      </c>
      <c r="BK449" s="111">
        <f>ROUND(P449*H449,2)</f>
        <v>0</v>
      </c>
      <c r="BL449" s="13" t="s">
        <v>155</v>
      </c>
      <c r="BM449" s="229" t="s">
        <v>952</v>
      </c>
    </row>
    <row r="450" spans="1:65" s="2" customFormat="1" ht="39">
      <c r="A450" s="31"/>
      <c r="B450" s="32"/>
      <c r="C450" s="33"/>
      <c r="D450" s="230" t="s">
        <v>157</v>
      </c>
      <c r="E450" s="33"/>
      <c r="F450" s="231" t="s">
        <v>953</v>
      </c>
      <c r="G450" s="33"/>
      <c r="H450" s="33"/>
      <c r="I450" s="125"/>
      <c r="J450" s="125"/>
      <c r="K450" s="33"/>
      <c r="L450" s="33"/>
      <c r="M450" s="34"/>
      <c r="N450" s="232"/>
      <c r="O450" s="233"/>
      <c r="P450" s="67"/>
      <c r="Q450" s="67"/>
      <c r="R450" s="67"/>
      <c r="S450" s="67"/>
      <c r="T450" s="67"/>
      <c r="U450" s="67"/>
      <c r="V450" s="67"/>
      <c r="W450" s="67"/>
      <c r="X450" s="67"/>
      <c r="Y450" s="68"/>
      <c r="Z450" s="31"/>
      <c r="AA450" s="31"/>
      <c r="AB450" s="31"/>
      <c r="AC450" s="31"/>
      <c r="AD450" s="31"/>
      <c r="AE450" s="31"/>
      <c r="AT450" s="13" t="s">
        <v>157</v>
      </c>
      <c r="AU450" s="13" t="s">
        <v>88</v>
      </c>
    </row>
    <row r="451" spans="1:65" s="2" customFormat="1" ht="21.75" customHeight="1">
      <c r="A451" s="31"/>
      <c r="B451" s="32"/>
      <c r="C451" s="217" t="s">
        <v>954</v>
      </c>
      <c r="D451" s="217" t="s">
        <v>150</v>
      </c>
      <c r="E451" s="218" t="s">
        <v>955</v>
      </c>
      <c r="F451" s="219" t="s">
        <v>956</v>
      </c>
      <c r="G451" s="220" t="s">
        <v>153</v>
      </c>
      <c r="H451" s="221">
        <v>1</v>
      </c>
      <c r="I451" s="222"/>
      <c r="J451" s="222"/>
      <c r="K451" s="223">
        <f>ROUND(P451*H451,2)</f>
        <v>0</v>
      </c>
      <c r="L451" s="219" t="s">
        <v>154</v>
      </c>
      <c r="M451" s="34"/>
      <c r="N451" s="224" t="s">
        <v>1</v>
      </c>
      <c r="O451" s="225" t="s">
        <v>43</v>
      </c>
      <c r="P451" s="226">
        <f>I451+J451</f>
        <v>0</v>
      </c>
      <c r="Q451" s="226">
        <f>ROUND(I451*H451,2)</f>
        <v>0</v>
      </c>
      <c r="R451" s="226">
        <f>ROUND(J451*H451,2)</f>
        <v>0</v>
      </c>
      <c r="S451" s="67"/>
      <c r="T451" s="227">
        <f>S451*H451</f>
        <v>0</v>
      </c>
      <c r="U451" s="227">
        <v>0</v>
      </c>
      <c r="V451" s="227">
        <f>U451*H451</f>
        <v>0</v>
      </c>
      <c r="W451" s="227">
        <v>0</v>
      </c>
      <c r="X451" s="227">
        <f>W451*H451</f>
        <v>0</v>
      </c>
      <c r="Y451" s="228" t="s">
        <v>1</v>
      </c>
      <c r="Z451" s="31"/>
      <c r="AA451" s="31"/>
      <c r="AB451" s="31"/>
      <c r="AC451" s="31"/>
      <c r="AD451" s="31"/>
      <c r="AE451" s="31"/>
      <c r="AR451" s="229" t="s">
        <v>155</v>
      </c>
      <c r="AT451" s="229" t="s">
        <v>150</v>
      </c>
      <c r="AU451" s="229" t="s">
        <v>88</v>
      </c>
      <c r="AY451" s="13" t="s">
        <v>148</v>
      </c>
      <c r="BE451" s="111">
        <f>IF(O451="základní",K451,0)</f>
        <v>0</v>
      </c>
      <c r="BF451" s="111">
        <f>IF(O451="snížená",K451,0)</f>
        <v>0</v>
      </c>
      <c r="BG451" s="111">
        <f>IF(O451="zákl. přenesená",K451,0)</f>
        <v>0</v>
      </c>
      <c r="BH451" s="111">
        <f>IF(O451="sníž. přenesená",K451,0)</f>
        <v>0</v>
      </c>
      <c r="BI451" s="111">
        <f>IF(O451="nulová",K451,0)</f>
        <v>0</v>
      </c>
      <c r="BJ451" s="13" t="s">
        <v>88</v>
      </c>
      <c r="BK451" s="111">
        <f>ROUND(P451*H451,2)</f>
        <v>0</v>
      </c>
      <c r="BL451" s="13" t="s">
        <v>155</v>
      </c>
      <c r="BM451" s="229" t="s">
        <v>957</v>
      </c>
    </row>
    <row r="452" spans="1:65" s="2" customFormat="1" ht="29.25">
      <c r="A452" s="31"/>
      <c r="B452" s="32"/>
      <c r="C452" s="33"/>
      <c r="D452" s="230" t="s">
        <v>157</v>
      </c>
      <c r="E452" s="33"/>
      <c r="F452" s="231" t="s">
        <v>958</v>
      </c>
      <c r="G452" s="33"/>
      <c r="H452" s="33"/>
      <c r="I452" s="125"/>
      <c r="J452" s="125"/>
      <c r="K452" s="33"/>
      <c r="L452" s="33"/>
      <c r="M452" s="34"/>
      <c r="N452" s="232"/>
      <c r="O452" s="233"/>
      <c r="P452" s="67"/>
      <c r="Q452" s="67"/>
      <c r="R452" s="67"/>
      <c r="S452" s="67"/>
      <c r="T452" s="67"/>
      <c r="U452" s="67"/>
      <c r="V452" s="67"/>
      <c r="W452" s="67"/>
      <c r="X452" s="67"/>
      <c r="Y452" s="68"/>
      <c r="Z452" s="31"/>
      <c r="AA452" s="31"/>
      <c r="AB452" s="31"/>
      <c r="AC452" s="31"/>
      <c r="AD452" s="31"/>
      <c r="AE452" s="31"/>
      <c r="AT452" s="13" t="s">
        <v>157</v>
      </c>
      <c r="AU452" s="13" t="s">
        <v>88</v>
      </c>
    </row>
    <row r="453" spans="1:65" s="2" customFormat="1" ht="21.75" customHeight="1">
      <c r="A453" s="31"/>
      <c r="B453" s="32"/>
      <c r="C453" s="217" t="s">
        <v>959</v>
      </c>
      <c r="D453" s="217" t="s">
        <v>150</v>
      </c>
      <c r="E453" s="218" t="s">
        <v>960</v>
      </c>
      <c r="F453" s="219" t="s">
        <v>961</v>
      </c>
      <c r="G453" s="220" t="s">
        <v>153</v>
      </c>
      <c r="H453" s="221">
        <v>9</v>
      </c>
      <c r="I453" s="222"/>
      <c r="J453" s="222"/>
      <c r="K453" s="223">
        <f>ROUND(P453*H453,2)</f>
        <v>0</v>
      </c>
      <c r="L453" s="219" t="s">
        <v>154</v>
      </c>
      <c r="M453" s="34"/>
      <c r="N453" s="224" t="s">
        <v>1</v>
      </c>
      <c r="O453" s="225" t="s">
        <v>43</v>
      </c>
      <c r="P453" s="226">
        <f>I453+J453</f>
        <v>0</v>
      </c>
      <c r="Q453" s="226">
        <f>ROUND(I453*H453,2)</f>
        <v>0</v>
      </c>
      <c r="R453" s="226">
        <f>ROUND(J453*H453,2)</f>
        <v>0</v>
      </c>
      <c r="S453" s="67"/>
      <c r="T453" s="227">
        <f>S453*H453</f>
        <v>0</v>
      </c>
      <c r="U453" s="227">
        <v>0</v>
      </c>
      <c r="V453" s="227">
        <f>U453*H453</f>
        <v>0</v>
      </c>
      <c r="W453" s="227">
        <v>0</v>
      </c>
      <c r="X453" s="227">
        <f>W453*H453</f>
        <v>0</v>
      </c>
      <c r="Y453" s="228" t="s">
        <v>1</v>
      </c>
      <c r="Z453" s="31"/>
      <c r="AA453" s="31"/>
      <c r="AB453" s="31"/>
      <c r="AC453" s="31"/>
      <c r="AD453" s="31"/>
      <c r="AE453" s="31"/>
      <c r="AR453" s="229" t="s">
        <v>155</v>
      </c>
      <c r="AT453" s="229" t="s">
        <v>150</v>
      </c>
      <c r="AU453" s="229" t="s">
        <v>88</v>
      </c>
      <c r="AY453" s="13" t="s">
        <v>148</v>
      </c>
      <c r="BE453" s="111">
        <f>IF(O453="základní",K453,0)</f>
        <v>0</v>
      </c>
      <c r="BF453" s="111">
        <f>IF(O453="snížená",K453,0)</f>
        <v>0</v>
      </c>
      <c r="BG453" s="111">
        <f>IF(O453="zákl. přenesená",K453,0)</f>
        <v>0</v>
      </c>
      <c r="BH453" s="111">
        <f>IF(O453="sníž. přenesená",K453,0)</f>
        <v>0</v>
      </c>
      <c r="BI453" s="111">
        <f>IF(O453="nulová",K453,0)</f>
        <v>0</v>
      </c>
      <c r="BJ453" s="13" t="s">
        <v>88</v>
      </c>
      <c r="BK453" s="111">
        <f>ROUND(P453*H453,2)</f>
        <v>0</v>
      </c>
      <c r="BL453" s="13" t="s">
        <v>155</v>
      </c>
      <c r="BM453" s="229" t="s">
        <v>962</v>
      </c>
    </row>
    <row r="454" spans="1:65" s="2" customFormat="1" ht="29.25">
      <c r="A454" s="31"/>
      <c r="B454" s="32"/>
      <c r="C454" s="33"/>
      <c r="D454" s="230" t="s">
        <v>157</v>
      </c>
      <c r="E454" s="33"/>
      <c r="F454" s="231" t="s">
        <v>963</v>
      </c>
      <c r="G454" s="33"/>
      <c r="H454" s="33"/>
      <c r="I454" s="125"/>
      <c r="J454" s="125"/>
      <c r="K454" s="33"/>
      <c r="L454" s="33"/>
      <c r="M454" s="34"/>
      <c r="N454" s="232"/>
      <c r="O454" s="233"/>
      <c r="P454" s="67"/>
      <c r="Q454" s="67"/>
      <c r="R454" s="67"/>
      <c r="S454" s="67"/>
      <c r="T454" s="67"/>
      <c r="U454" s="67"/>
      <c r="V454" s="67"/>
      <c r="W454" s="67"/>
      <c r="X454" s="67"/>
      <c r="Y454" s="68"/>
      <c r="Z454" s="31"/>
      <c r="AA454" s="31"/>
      <c r="AB454" s="31"/>
      <c r="AC454" s="31"/>
      <c r="AD454" s="31"/>
      <c r="AE454" s="31"/>
      <c r="AT454" s="13" t="s">
        <v>157</v>
      </c>
      <c r="AU454" s="13" t="s">
        <v>88</v>
      </c>
    </row>
    <row r="455" spans="1:65" s="2" customFormat="1" ht="21.75" customHeight="1">
      <c r="A455" s="31"/>
      <c r="B455" s="32"/>
      <c r="C455" s="217" t="s">
        <v>964</v>
      </c>
      <c r="D455" s="217" t="s">
        <v>150</v>
      </c>
      <c r="E455" s="218" t="s">
        <v>965</v>
      </c>
      <c r="F455" s="219" t="s">
        <v>966</v>
      </c>
      <c r="G455" s="220" t="s">
        <v>153</v>
      </c>
      <c r="H455" s="221">
        <v>116</v>
      </c>
      <c r="I455" s="222"/>
      <c r="J455" s="222"/>
      <c r="K455" s="223">
        <f>ROUND(P455*H455,2)</f>
        <v>0</v>
      </c>
      <c r="L455" s="219" t="s">
        <v>154</v>
      </c>
      <c r="M455" s="34"/>
      <c r="N455" s="224" t="s">
        <v>1</v>
      </c>
      <c r="O455" s="225" t="s">
        <v>43</v>
      </c>
      <c r="P455" s="226">
        <f>I455+J455</f>
        <v>0</v>
      </c>
      <c r="Q455" s="226">
        <f>ROUND(I455*H455,2)</f>
        <v>0</v>
      </c>
      <c r="R455" s="226">
        <f>ROUND(J455*H455,2)</f>
        <v>0</v>
      </c>
      <c r="S455" s="67"/>
      <c r="T455" s="227">
        <f>S455*H455</f>
        <v>0</v>
      </c>
      <c r="U455" s="227">
        <v>0</v>
      </c>
      <c r="V455" s="227">
        <f>U455*H455</f>
        <v>0</v>
      </c>
      <c r="W455" s="227">
        <v>0</v>
      </c>
      <c r="X455" s="227">
        <f>W455*H455</f>
        <v>0</v>
      </c>
      <c r="Y455" s="228" t="s">
        <v>1</v>
      </c>
      <c r="Z455" s="31"/>
      <c r="AA455" s="31"/>
      <c r="AB455" s="31"/>
      <c r="AC455" s="31"/>
      <c r="AD455" s="31"/>
      <c r="AE455" s="31"/>
      <c r="AR455" s="229" t="s">
        <v>155</v>
      </c>
      <c r="AT455" s="229" t="s">
        <v>150</v>
      </c>
      <c r="AU455" s="229" t="s">
        <v>88</v>
      </c>
      <c r="AY455" s="13" t="s">
        <v>148</v>
      </c>
      <c r="BE455" s="111">
        <f>IF(O455="základní",K455,0)</f>
        <v>0</v>
      </c>
      <c r="BF455" s="111">
        <f>IF(O455="snížená",K455,0)</f>
        <v>0</v>
      </c>
      <c r="BG455" s="111">
        <f>IF(O455="zákl. přenesená",K455,0)</f>
        <v>0</v>
      </c>
      <c r="BH455" s="111">
        <f>IF(O455="sníž. přenesená",K455,0)</f>
        <v>0</v>
      </c>
      <c r="BI455" s="111">
        <f>IF(O455="nulová",K455,0)</f>
        <v>0</v>
      </c>
      <c r="BJ455" s="13" t="s">
        <v>88</v>
      </c>
      <c r="BK455" s="111">
        <f>ROUND(P455*H455,2)</f>
        <v>0</v>
      </c>
      <c r="BL455" s="13" t="s">
        <v>155</v>
      </c>
      <c r="BM455" s="229" t="s">
        <v>967</v>
      </c>
    </row>
    <row r="456" spans="1:65" s="2" customFormat="1" ht="29.25">
      <c r="A456" s="31"/>
      <c r="B456" s="32"/>
      <c r="C456" s="33"/>
      <c r="D456" s="230" t="s">
        <v>157</v>
      </c>
      <c r="E456" s="33"/>
      <c r="F456" s="231" t="s">
        <v>968</v>
      </c>
      <c r="G456" s="33"/>
      <c r="H456" s="33"/>
      <c r="I456" s="125"/>
      <c r="J456" s="125"/>
      <c r="K456" s="33"/>
      <c r="L456" s="33"/>
      <c r="M456" s="34"/>
      <c r="N456" s="232"/>
      <c r="O456" s="233"/>
      <c r="P456" s="67"/>
      <c r="Q456" s="67"/>
      <c r="R456" s="67"/>
      <c r="S456" s="67"/>
      <c r="T456" s="67"/>
      <c r="U456" s="67"/>
      <c r="V456" s="67"/>
      <c r="W456" s="67"/>
      <c r="X456" s="67"/>
      <c r="Y456" s="68"/>
      <c r="Z456" s="31"/>
      <c r="AA456" s="31"/>
      <c r="AB456" s="31"/>
      <c r="AC456" s="31"/>
      <c r="AD456" s="31"/>
      <c r="AE456" s="31"/>
      <c r="AT456" s="13" t="s">
        <v>157</v>
      </c>
      <c r="AU456" s="13" t="s">
        <v>88</v>
      </c>
    </row>
    <row r="457" spans="1:65" s="2" customFormat="1" ht="21.75" customHeight="1">
      <c r="A457" s="31"/>
      <c r="B457" s="32"/>
      <c r="C457" s="217" t="s">
        <v>969</v>
      </c>
      <c r="D457" s="217" t="s">
        <v>150</v>
      </c>
      <c r="E457" s="218" t="s">
        <v>970</v>
      </c>
      <c r="F457" s="219" t="s">
        <v>971</v>
      </c>
      <c r="G457" s="220" t="s">
        <v>153</v>
      </c>
      <c r="H457" s="221">
        <v>98</v>
      </c>
      <c r="I457" s="222"/>
      <c r="J457" s="222"/>
      <c r="K457" s="223">
        <f>ROUND(P457*H457,2)</f>
        <v>0</v>
      </c>
      <c r="L457" s="219" t="s">
        <v>154</v>
      </c>
      <c r="M457" s="34"/>
      <c r="N457" s="224" t="s">
        <v>1</v>
      </c>
      <c r="O457" s="225" t="s">
        <v>43</v>
      </c>
      <c r="P457" s="226">
        <f>I457+J457</f>
        <v>0</v>
      </c>
      <c r="Q457" s="226">
        <f>ROUND(I457*H457,2)</f>
        <v>0</v>
      </c>
      <c r="R457" s="226">
        <f>ROUND(J457*H457,2)</f>
        <v>0</v>
      </c>
      <c r="S457" s="67"/>
      <c r="T457" s="227">
        <f>S457*H457</f>
        <v>0</v>
      </c>
      <c r="U457" s="227">
        <v>0</v>
      </c>
      <c r="V457" s="227">
        <f>U457*H457</f>
        <v>0</v>
      </c>
      <c r="W457" s="227">
        <v>0</v>
      </c>
      <c r="X457" s="227">
        <f>W457*H457</f>
        <v>0</v>
      </c>
      <c r="Y457" s="228" t="s">
        <v>1</v>
      </c>
      <c r="Z457" s="31"/>
      <c r="AA457" s="31"/>
      <c r="AB457" s="31"/>
      <c r="AC457" s="31"/>
      <c r="AD457" s="31"/>
      <c r="AE457" s="31"/>
      <c r="AR457" s="229" t="s">
        <v>155</v>
      </c>
      <c r="AT457" s="229" t="s">
        <v>150</v>
      </c>
      <c r="AU457" s="229" t="s">
        <v>88</v>
      </c>
      <c r="AY457" s="13" t="s">
        <v>148</v>
      </c>
      <c r="BE457" s="111">
        <f>IF(O457="základní",K457,0)</f>
        <v>0</v>
      </c>
      <c r="BF457" s="111">
        <f>IF(O457="snížená",K457,0)</f>
        <v>0</v>
      </c>
      <c r="BG457" s="111">
        <f>IF(O457="zákl. přenesená",K457,0)</f>
        <v>0</v>
      </c>
      <c r="BH457" s="111">
        <f>IF(O457="sníž. přenesená",K457,0)</f>
        <v>0</v>
      </c>
      <c r="BI457" s="111">
        <f>IF(O457="nulová",K457,0)</f>
        <v>0</v>
      </c>
      <c r="BJ457" s="13" t="s">
        <v>88</v>
      </c>
      <c r="BK457" s="111">
        <f>ROUND(P457*H457,2)</f>
        <v>0</v>
      </c>
      <c r="BL457" s="13" t="s">
        <v>155</v>
      </c>
      <c r="BM457" s="229" t="s">
        <v>972</v>
      </c>
    </row>
    <row r="458" spans="1:65" s="2" customFormat="1" ht="29.25">
      <c r="A458" s="31"/>
      <c r="B458" s="32"/>
      <c r="C458" s="33"/>
      <c r="D458" s="230" t="s">
        <v>157</v>
      </c>
      <c r="E458" s="33"/>
      <c r="F458" s="231" t="s">
        <v>973</v>
      </c>
      <c r="G458" s="33"/>
      <c r="H458" s="33"/>
      <c r="I458" s="125"/>
      <c r="J458" s="125"/>
      <c r="K458" s="33"/>
      <c r="L458" s="33"/>
      <c r="M458" s="34"/>
      <c r="N458" s="232"/>
      <c r="O458" s="233"/>
      <c r="P458" s="67"/>
      <c r="Q458" s="67"/>
      <c r="R458" s="67"/>
      <c r="S458" s="67"/>
      <c r="T458" s="67"/>
      <c r="U458" s="67"/>
      <c r="V458" s="67"/>
      <c r="W458" s="67"/>
      <c r="X458" s="67"/>
      <c r="Y458" s="68"/>
      <c r="Z458" s="31"/>
      <c r="AA458" s="31"/>
      <c r="AB458" s="31"/>
      <c r="AC458" s="31"/>
      <c r="AD458" s="31"/>
      <c r="AE458" s="31"/>
      <c r="AT458" s="13" t="s">
        <v>157</v>
      </c>
      <c r="AU458" s="13" t="s">
        <v>88</v>
      </c>
    </row>
    <row r="459" spans="1:65" s="2" customFormat="1" ht="21.75" customHeight="1">
      <c r="A459" s="31"/>
      <c r="B459" s="32"/>
      <c r="C459" s="217" t="s">
        <v>974</v>
      </c>
      <c r="D459" s="217" t="s">
        <v>150</v>
      </c>
      <c r="E459" s="218" t="s">
        <v>975</v>
      </c>
      <c r="F459" s="219" t="s">
        <v>976</v>
      </c>
      <c r="G459" s="220" t="s">
        <v>153</v>
      </c>
      <c r="H459" s="221">
        <v>196</v>
      </c>
      <c r="I459" s="222"/>
      <c r="J459" s="222"/>
      <c r="K459" s="223">
        <f>ROUND(P459*H459,2)</f>
        <v>0</v>
      </c>
      <c r="L459" s="219" t="s">
        <v>154</v>
      </c>
      <c r="M459" s="34"/>
      <c r="N459" s="224" t="s">
        <v>1</v>
      </c>
      <c r="O459" s="225" t="s">
        <v>43</v>
      </c>
      <c r="P459" s="226">
        <f>I459+J459</f>
        <v>0</v>
      </c>
      <c r="Q459" s="226">
        <f>ROUND(I459*H459,2)</f>
        <v>0</v>
      </c>
      <c r="R459" s="226">
        <f>ROUND(J459*H459,2)</f>
        <v>0</v>
      </c>
      <c r="S459" s="67"/>
      <c r="T459" s="227">
        <f>S459*H459</f>
        <v>0</v>
      </c>
      <c r="U459" s="227">
        <v>0</v>
      </c>
      <c r="V459" s="227">
        <f>U459*H459</f>
        <v>0</v>
      </c>
      <c r="W459" s="227">
        <v>0</v>
      </c>
      <c r="X459" s="227">
        <f>W459*H459</f>
        <v>0</v>
      </c>
      <c r="Y459" s="228" t="s">
        <v>1</v>
      </c>
      <c r="Z459" s="31"/>
      <c r="AA459" s="31"/>
      <c r="AB459" s="31"/>
      <c r="AC459" s="31"/>
      <c r="AD459" s="31"/>
      <c r="AE459" s="31"/>
      <c r="AR459" s="229" t="s">
        <v>155</v>
      </c>
      <c r="AT459" s="229" t="s">
        <v>150</v>
      </c>
      <c r="AU459" s="229" t="s">
        <v>88</v>
      </c>
      <c r="AY459" s="13" t="s">
        <v>148</v>
      </c>
      <c r="BE459" s="111">
        <f>IF(O459="základní",K459,0)</f>
        <v>0</v>
      </c>
      <c r="BF459" s="111">
        <f>IF(O459="snížená",K459,0)</f>
        <v>0</v>
      </c>
      <c r="BG459" s="111">
        <f>IF(O459="zákl. přenesená",K459,0)</f>
        <v>0</v>
      </c>
      <c r="BH459" s="111">
        <f>IF(O459="sníž. přenesená",K459,0)</f>
        <v>0</v>
      </c>
      <c r="BI459" s="111">
        <f>IF(O459="nulová",K459,0)</f>
        <v>0</v>
      </c>
      <c r="BJ459" s="13" t="s">
        <v>88</v>
      </c>
      <c r="BK459" s="111">
        <f>ROUND(P459*H459,2)</f>
        <v>0</v>
      </c>
      <c r="BL459" s="13" t="s">
        <v>155</v>
      </c>
      <c r="BM459" s="229" t="s">
        <v>977</v>
      </c>
    </row>
    <row r="460" spans="1:65" s="2" customFormat="1" ht="29.25">
      <c r="A460" s="31"/>
      <c r="B460" s="32"/>
      <c r="C460" s="33"/>
      <c r="D460" s="230" t="s">
        <v>157</v>
      </c>
      <c r="E460" s="33"/>
      <c r="F460" s="231" t="s">
        <v>978</v>
      </c>
      <c r="G460" s="33"/>
      <c r="H460" s="33"/>
      <c r="I460" s="125"/>
      <c r="J460" s="125"/>
      <c r="K460" s="33"/>
      <c r="L460" s="33"/>
      <c r="M460" s="34"/>
      <c r="N460" s="232"/>
      <c r="O460" s="233"/>
      <c r="P460" s="67"/>
      <c r="Q460" s="67"/>
      <c r="R460" s="67"/>
      <c r="S460" s="67"/>
      <c r="T460" s="67"/>
      <c r="U460" s="67"/>
      <c r="V460" s="67"/>
      <c r="W460" s="67"/>
      <c r="X460" s="67"/>
      <c r="Y460" s="68"/>
      <c r="Z460" s="31"/>
      <c r="AA460" s="31"/>
      <c r="AB460" s="31"/>
      <c r="AC460" s="31"/>
      <c r="AD460" s="31"/>
      <c r="AE460" s="31"/>
      <c r="AT460" s="13" t="s">
        <v>157</v>
      </c>
      <c r="AU460" s="13" t="s">
        <v>88</v>
      </c>
    </row>
    <row r="461" spans="1:65" s="2" customFormat="1" ht="21.75" customHeight="1">
      <c r="A461" s="31"/>
      <c r="B461" s="32"/>
      <c r="C461" s="217" t="s">
        <v>979</v>
      </c>
      <c r="D461" s="217" t="s">
        <v>150</v>
      </c>
      <c r="E461" s="218" t="s">
        <v>980</v>
      </c>
      <c r="F461" s="219" t="s">
        <v>981</v>
      </c>
      <c r="G461" s="220" t="s">
        <v>153</v>
      </c>
      <c r="H461" s="221">
        <v>228</v>
      </c>
      <c r="I461" s="222"/>
      <c r="J461" s="222"/>
      <c r="K461" s="223">
        <f>ROUND(P461*H461,2)</f>
        <v>0</v>
      </c>
      <c r="L461" s="219" t="s">
        <v>154</v>
      </c>
      <c r="M461" s="34"/>
      <c r="N461" s="224" t="s">
        <v>1</v>
      </c>
      <c r="O461" s="225" t="s">
        <v>43</v>
      </c>
      <c r="P461" s="226">
        <f>I461+J461</f>
        <v>0</v>
      </c>
      <c r="Q461" s="226">
        <f>ROUND(I461*H461,2)</f>
        <v>0</v>
      </c>
      <c r="R461" s="226">
        <f>ROUND(J461*H461,2)</f>
        <v>0</v>
      </c>
      <c r="S461" s="67"/>
      <c r="T461" s="227">
        <f>S461*H461</f>
        <v>0</v>
      </c>
      <c r="U461" s="227">
        <v>0</v>
      </c>
      <c r="V461" s="227">
        <f>U461*H461</f>
        <v>0</v>
      </c>
      <c r="W461" s="227">
        <v>0</v>
      </c>
      <c r="X461" s="227">
        <f>W461*H461</f>
        <v>0</v>
      </c>
      <c r="Y461" s="228" t="s">
        <v>1</v>
      </c>
      <c r="Z461" s="31"/>
      <c r="AA461" s="31"/>
      <c r="AB461" s="31"/>
      <c r="AC461" s="31"/>
      <c r="AD461" s="31"/>
      <c r="AE461" s="31"/>
      <c r="AR461" s="229" t="s">
        <v>155</v>
      </c>
      <c r="AT461" s="229" t="s">
        <v>150</v>
      </c>
      <c r="AU461" s="229" t="s">
        <v>88</v>
      </c>
      <c r="AY461" s="13" t="s">
        <v>148</v>
      </c>
      <c r="BE461" s="111">
        <f>IF(O461="základní",K461,0)</f>
        <v>0</v>
      </c>
      <c r="BF461" s="111">
        <f>IF(O461="snížená",K461,0)</f>
        <v>0</v>
      </c>
      <c r="BG461" s="111">
        <f>IF(O461="zákl. přenesená",K461,0)</f>
        <v>0</v>
      </c>
      <c r="BH461" s="111">
        <f>IF(O461="sníž. přenesená",K461,0)</f>
        <v>0</v>
      </c>
      <c r="BI461" s="111">
        <f>IF(O461="nulová",K461,0)</f>
        <v>0</v>
      </c>
      <c r="BJ461" s="13" t="s">
        <v>88</v>
      </c>
      <c r="BK461" s="111">
        <f>ROUND(P461*H461,2)</f>
        <v>0</v>
      </c>
      <c r="BL461" s="13" t="s">
        <v>155</v>
      </c>
      <c r="BM461" s="229" t="s">
        <v>982</v>
      </c>
    </row>
    <row r="462" spans="1:65" s="2" customFormat="1" ht="29.25">
      <c r="A462" s="31"/>
      <c r="B462" s="32"/>
      <c r="C462" s="33"/>
      <c r="D462" s="230" t="s">
        <v>157</v>
      </c>
      <c r="E462" s="33"/>
      <c r="F462" s="231" t="s">
        <v>983</v>
      </c>
      <c r="G462" s="33"/>
      <c r="H462" s="33"/>
      <c r="I462" s="125"/>
      <c r="J462" s="125"/>
      <c r="K462" s="33"/>
      <c r="L462" s="33"/>
      <c r="M462" s="34"/>
      <c r="N462" s="232"/>
      <c r="O462" s="233"/>
      <c r="P462" s="67"/>
      <c r="Q462" s="67"/>
      <c r="R462" s="67"/>
      <c r="S462" s="67"/>
      <c r="T462" s="67"/>
      <c r="U462" s="67"/>
      <c r="V462" s="67"/>
      <c r="W462" s="67"/>
      <c r="X462" s="67"/>
      <c r="Y462" s="68"/>
      <c r="Z462" s="31"/>
      <c r="AA462" s="31"/>
      <c r="AB462" s="31"/>
      <c r="AC462" s="31"/>
      <c r="AD462" s="31"/>
      <c r="AE462" s="31"/>
      <c r="AT462" s="13" t="s">
        <v>157</v>
      </c>
      <c r="AU462" s="13" t="s">
        <v>88</v>
      </c>
    </row>
    <row r="463" spans="1:65" s="2" customFormat="1" ht="21.75" customHeight="1">
      <c r="A463" s="31"/>
      <c r="B463" s="32"/>
      <c r="C463" s="217" t="s">
        <v>984</v>
      </c>
      <c r="D463" s="217" t="s">
        <v>150</v>
      </c>
      <c r="E463" s="218" t="s">
        <v>985</v>
      </c>
      <c r="F463" s="219" t="s">
        <v>986</v>
      </c>
      <c r="G463" s="220" t="s">
        <v>153</v>
      </c>
      <c r="H463" s="221">
        <v>1</v>
      </c>
      <c r="I463" s="222"/>
      <c r="J463" s="222"/>
      <c r="K463" s="223">
        <f>ROUND(P463*H463,2)</f>
        <v>0</v>
      </c>
      <c r="L463" s="219" t="s">
        <v>154</v>
      </c>
      <c r="M463" s="34"/>
      <c r="N463" s="224" t="s">
        <v>1</v>
      </c>
      <c r="O463" s="225" t="s">
        <v>43</v>
      </c>
      <c r="P463" s="226">
        <f>I463+J463</f>
        <v>0</v>
      </c>
      <c r="Q463" s="226">
        <f>ROUND(I463*H463,2)</f>
        <v>0</v>
      </c>
      <c r="R463" s="226">
        <f>ROUND(J463*H463,2)</f>
        <v>0</v>
      </c>
      <c r="S463" s="67"/>
      <c r="T463" s="227">
        <f>S463*H463</f>
        <v>0</v>
      </c>
      <c r="U463" s="227">
        <v>0</v>
      </c>
      <c r="V463" s="227">
        <f>U463*H463</f>
        <v>0</v>
      </c>
      <c r="W463" s="227">
        <v>0</v>
      </c>
      <c r="X463" s="227">
        <f>W463*H463</f>
        <v>0</v>
      </c>
      <c r="Y463" s="228" t="s">
        <v>1</v>
      </c>
      <c r="Z463" s="31"/>
      <c r="AA463" s="31"/>
      <c r="AB463" s="31"/>
      <c r="AC463" s="31"/>
      <c r="AD463" s="31"/>
      <c r="AE463" s="31"/>
      <c r="AR463" s="229" t="s">
        <v>155</v>
      </c>
      <c r="AT463" s="229" t="s">
        <v>150</v>
      </c>
      <c r="AU463" s="229" t="s">
        <v>88</v>
      </c>
      <c r="AY463" s="13" t="s">
        <v>148</v>
      </c>
      <c r="BE463" s="111">
        <f>IF(O463="základní",K463,0)</f>
        <v>0</v>
      </c>
      <c r="BF463" s="111">
        <f>IF(O463="snížená",K463,0)</f>
        <v>0</v>
      </c>
      <c r="BG463" s="111">
        <f>IF(O463="zákl. přenesená",K463,0)</f>
        <v>0</v>
      </c>
      <c r="BH463" s="111">
        <f>IF(O463="sníž. přenesená",K463,0)</f>
        <v>0</v>
      </c>
      <c r="BI463" s="111">
        <f>IF(O463="nulová",K463,0)</f>
        <v>0</v>
      </c>
      <c r="BJ463" s="13" t="s">
        <v>88</v>
      </c>
      <c r="BK463" s="111">
        <f>ROUND(P463*H463,2)</f>
        <v>0</v>
      </c>
      <c r="BL463" s="13" t="s">
        <v>155</v>
      </c>
      <c r="BM463" s="229" t="s">
        <v>987</v>
      </c>
    </row>
    <row r="464" spans="1:65" s="2" customFormat="1" ht="29.25">
      <c r="A464" s="31"/>
      <c r="B464" s="32"/>
      <c r="C464" s="33"/>
      <c r="D464" s="230" t="s">
        <v>157</v>
      </c>
      <c r="E464" s="33"/>
      <c r="F464" s="231" t="s">
        <v>988</v>
      </c>
      <c r="G464" s="33"/>
      <c r="H464" s="33"/>
      <c r="I464" s="125"/>
      <c r="J464" s="125"/>
      <c r="K464" s="33"/>
      <c r="L464" s="33"/>
      <c r="M464" s="34"/>
      <c r="N464" s="232"/>
      <c r="O464" s="233"/>
      <c r="P464" s="67"/>
      <c r="Q464" s="67"/>
      <c r="R464" s="67"/>
      <c r="S464" s="67"/>
      <c r="T464" s="67"/>
      <c r="U464" s="67"/>
      <c r="V464" s="67"/>
      <c r="W464" s="67"/>
      <c r="X464" s="67"/>
      <c r="Y464" s="68"/>
      <c r="Z464" s="31"/>
      <c r="AA464" s="31"/>
      <c r="AB464" s="31"/>
      <c r="AC464" s="31"/>
      <c r="AD464" s="31"/>
      <c r="AE464" s="31"/>
      <c r="AT464" s="13" t="s">
        <v>157</v>
      </c>
      <c r="AU464" s="13" t="s">
        <v>88</v>
      </c>
    </row>
    <row r="465" spans="1:65" s="2" customFormat="1" ht="21.75" customHeight="1">
      <c r="A465" s="31"/>
      <c r="B465" s="32"/>
      <c r="C465" s="217" t="s">
        <v>989</v>
      </c>
      <c r="D465" s="217" t="s">
        <v>150</v>
      </c>
      <c r="E465" s="218" t="s">
        <v>990</v>
      </c>
      <c r="F465" s="219" t="s">
        <v>991</v>
      </c>
      <c r="G465" s="220" t="s">
        <v>153</v>
      </c>
      <c r="H465" s="221">
        <v>1</v>
      </c>
      <c r="I465" s="222"/>
      <c r="J465" s="222"/>
      <c r="K465" s="223">
        <f>ROUND(P465*H465,2)</f>
        <v>0</v>
      </c>
      <c r="L465" s="219" t="s">
        <v>154</v>
      </c>
      <c r="M465" s="34"/>
      <c r="N465" s="224" t="s">
        <v>1</v>
      </c>
      <c r="O465" s="225" t="s">
        <v>43</v>
      </c>
      <c r="P465" s="226">
        <f>I465+J465</f>
        <v>0</v>
      </c>
      <c r="Q465" s="226">
        <f>ROUND(I465*H465,2)</f>
        <v>0</v>
      </c>
      <c r="R465" s="226">
        <f>ROUND(J465*H465,2)</f>
        <v>0</v>
      </c>
      <c r="S465" s="67"/>
      <c r="T465" s="227">
        <f>S465*H465</f>
        <v>0</v>
      </c>
      <c r="U465" s="227">
        <v>0</v>
      </c>
      <c r="V465" s="227">
        <f>U465*H465</f>
        <v>0</v>
      </c>
      <c r="W465" s="227">
        <v>0</v>
      </c>
      <c r="X465" s="227">
        <f>W465*H465</f>
        <v>0</v>
      </c>
      <c r="Y465" s="228" t="s">
        <v>1</v>
      </c>
      <c r="Z465" s="31"/>
      <c r="AA465" s="31"/>
      <c r="AB465" s="31"/>
      <c r="AC465" s="31"/>
      <c r="AD465" s="31"/>
      <c r="AE465" s="31"/>
      <c r="AR465" s="229" t="s">
        <v>155</v>
      </c>
      <c r="AT465" s="229" t="s">
        <v>150</v>
      </c>
      <c r="AU465" s="229" t="s">
        <v>88</v>
      </c>
      <c r="AY465" s="13" t="s">
        <v>148</v>
      </c>
      <c r="BE465" s="111">
        <f>IF(O465="základní",K465,0)</f>
        <v>0</v>
      </c>
      <c r="BF465" s="111">
        <f>IF(O465="snížená",K465,0)</f>
        <v>0</v>
      </c>
      <c r="BG465" s="111">
        <f>IF(O465="zákl. přenesená",K465,0)</f>
        <v>0</v>
      </c>
      <c r="BH465" s="111">
        <f>IF(O465="sníž. přenesená",K465,0)</f>
        <v>0</v>
      </c>
      <c r="BI465" s="111">
        <f>IF(O465="nulová",K465,0)</f>
        <v>0</v>
      </c>
      <c r="BJ465" s="13" t="s">
        <v>88</v>
      </c>
      <c r="BK465" s="111">
        <f>ROUND(P465*H465,2)</f>
        <v>0</v>
      </c>
      <c r="BL465" s="13" t="s">
        <v>155</v>
      </c>
      <c r="BM465" s="229" t="s">
        <v>992</v>
      </c>
    </row>
    <row r="466" spans="1:65" s="2" customFormat="1" ht="29.25">
      <c r="A466" s="31"/>
      <c r="B466" s="32"/>
      <c r="C466" s="33"/>
      <c r="D466" s="230" t="s">
        <v>157</v>
      </c>
      <c r="E466" s="33"/>
      <c r="F466" s="231" t="s">
        <v>993</v>
      </c>
      <c r="G466" s="33"/>
      <c r="H466" s="33"/>
      <c r="I466" s="125"/>
      <c r="J466" s="125"/>
      <c r="K466" s="33"/>
      <c r="L466" s="33"/>
      <c r="M466" s="34"/>
      <c r="N466" s="232"/>
      <c r="O466" s="233"/>
      <c r="P466" s="67"/>
      <c r="Q466" s="67"/>
      <c r="R466" s="67"/>
      <c r="S466" s="67"/>
      <c r="T466" s="67"/>
      <c r="U466" s="67"/>
      <c r="V466" s="67"/>
      <c r="W466" s="67"/>
      <c r="X466" s="67"/>
      <c r="Y466" s="68"/>
      <c r="Z466" s="31"/>
      <c r="AA466" s="31"/>
      <c r="AB466" s="31"/>
      <c r="AC466" s="31"/>
      <c r="AD466" s="31"/>
      <c r="AE466" s="31"/>
      <c r="AT466" s="13" t="s">
        <v>157</v>
      </c>
      <c r="AU466" s="13" t="s">
        <v>88</v>
      </c>
    </row>
    <row r="467" spans="1:65" s="2" customFormat="1" ht="21.75" customHeight="1">
      <c r="A467" s="31"/>
      <c r="B467" s="32"/>
      <c r="C467" s="217" t="s">
        <v>994</v>
      </c>
      <c r="D467" s="217" t="s">
        <v>150</v>
      </c>
      <c r="E467" s="218" t="s">
        <v>995</v>
      </c>
      <c r="F467" s="219" t="s">
        <v>996</v>
      </c>
      <c r="G467" s="220" t="s">
        <v>153</v>
      </c>
      <c r="H467" s="221">
        <v>1</v>
      </c>
      <c r="I467" s="222"/>
      <c r="J467" s="222"/>
      <c r="K467" s="223">
        <f>ROUND(P467*H467,2)</f>
        <v>0</v>
      </c>
      <c r="L467" s="219" t="s">
        <v>154</v>
      </c>
      <c r="M467" s="34"/>
      <c r="N467" s="224" t="s">
        <v>1</v>
      </c>
      <c r="O467" s="225" t="s">
        <v>43</v>
      </c>
      <c r="P467" s="226">
        <f>I467+J467</f>
        <v>0</v>
      </c>
      <c r="Q467" s="226">
        <f>ROUND(I467*H467,2)</f>
        <v>0</v>
      </c>
      <c r="R467" s="226">
        <f>ROUND(J467*H467,2)</f>
        <v>0</v>
      </c>
      <c r="S467" s="67"/>
      <c r="T467" s="227">
        <f>S467*H467</f>
        <v>0</v>
      </c>
      <c r="U467" s="227">
        <v>0</v>
      </c>
      <c r="V467" s="227">
        <f>U467*H467</f>
        <v>0</v>
      </c>
      <c r="W467" s="227">
        <v>0</v>
      </c>
      <c r="X467" s="227">
        <f>W467*H467</f>
        <v>0</v>
      </c>
      <c r="Y467" s="228" t="s">
        <v>1</v>
      </c>
      <c r="Z467" s="31"/>
      <c r="AA467" s="31"/>
      <c r="AB467" s="31"/>
      <c r="AC467" s="31"/>
      <c r="AD467" s="31"/>
      <c r="AE467" s="31"/>
      <c r="AR467" s="229" t="s">
        <v>155</v>
      </c>
      <c r="AT467" s="229" t="s">
        <v>150</v>
      </c>
      <c r="AU467" s="229" t="s">
        <v>88</v>
      </c>
      <c r="AY467" s="13" t="s">
        <v>148</v>
      </c>
      <c r="BE467" s="111">
        <f>IF(O467="základní",K467,0)</f>
        <v>0</v>
      </c>
      <c r="BF467" s="111">
        <f>IF(O467="snížená",K467,0)</f>
        <v>0</v>
      </c>
      <c r="BG467" s="111">
        <f>IF(O467="zákl. přenesená",K467,0)</f>
        <v>0</v>
      </c>
      <c r="BH467" s="111">
        <f>IF(O467="sníž. přenesená",K467,0)</f>
        <v>0</v>
      </c>
      <c r="BI467" s="111">
        <f>IF(O467="nulová",K467,0)</f>
        <v>0</v>
      </c>
      <c r="BJ467" s="13" t="s">
        <v>88</v>
      </c>
      <c r="BK467" s="111">
        <f>ROUND(P467*H467,2)</f>
        <v>0</v>
      </c>
      <c r="BL467" s="13" t="s">
        <v>155</v>
      </c>
      <c r="BM467" s="229" t="s">
        <v>997</v>
      </c>
    </row>
    <row r="468" spans="1:65" s="2" customFormat="1" ht="29.25">
      <c r="A468" s="31"/>
      <c r="B468" s="32"/>
      <c r="C468" s="33"/>
      <c r="D468" s="230" t="s">
        <v>157</v>
      </c>
      <c r="E468" s="33"/>
      <c r="F468" s="231" t="s">
        <v>998</v>
      </c>
      <c r="G468" s="33"/>
      <c r="H468" s="33"/>
      <c r="I468" s="125"/>
      <c r="J468" s="125"/>
      <c r="K468" s="33"/>
      <c r="L468" s="33"/>
      <c r="M468" s="34"/>
      <c r="N468" s="232"/>
      <c r="O468" s="233"/>
      <c r="P468" s="67"/>
      <c r="Q468" s="67"/>
      <c r="R468" s="67"/>
      <c r="S468" s="67"/>
      <c r="T468" s="67"/>
      <c r="U468" s="67"/>
      <c r="V468" s="67"/>
      <c r="W468" s="67"/>
      <c r="X468" s="67"/>
      <c r="Y468" s="68"/>
      <c r="Z468" s="31"/>
      <c r="AA468" s="31"/>
      <c r="AB468" s="31"/>
      <c r="AC468" s="31"/>
      <c r="AD468" s="31"/>
      <c r="AE468" s="31"/>
      <c r="AT468" s="13" t="s">
        <v>157</v>
      </c>
      <c r="AU468" s="13" t="s">
        <v>88</v>
      </c>
    </row>
    <row r="469" spans="1:65" s="2" customFormat="1" ht="21.75" customHeight="1">
      <c r="A469" s="31"/>
      <c r="B469" s="32"/>
      <c r="C469" s="217" t="s">
        <v>999</v>
      </c>
      <c r="D469" s="217" t="s">
        <v>150</v>
      </c>
      <c r="E469" s="218" t="s">
        <v>1000</v>
      </c>
      <c r="F469" s="219" t="s">
        <v>1001</v>
      </c>
      <c r="G469" s="220" t="s">
        <v>153</v>
      </c>
      <c r="H469" s="221">
        <v>84</v>
      </c>
      <c r="I469" s="222"/>
      <c r="J469" s="222"/>
      <c r="K469" s="223">
        <f>ROUND(P469*H469,2)</f>
        <v>0</v>
      </c>
      <c r="L469" s="219" t="s">
        <v>154</v>
      </c>
      <c r="M469" s="34"/>
      <c r="N469" s="224" t="s">
        <v>1</v>
      </c>
      <c r="O469" s="225" t="s">
        <v>43</v>
      </c>
      <c r="P469" s="226">
        <f>I469+J469</f>
        <v>0</v>
      </c>
      <c r="Q469" s="226">
        <f>ROUND(I469*H469,2)</f>
        <v>0</v>
      </c>
      <c r="R469" s="226">
        <f>ROUND(J469*H469,2)</f>
        <v>0</v>
      </c>
      <c r="S469" s="67"/>
      <c r="T469" s="227">
        <f>S469*H469</f>
        <v>0</v>
      </c>
      <c r="U469" s="227">
        <v>0</v>
      </c>
      <c r="V469" s="227">
        <f>U469*H469</f>
        <v>0</v>
      </c>
      <c r="W469" s="227">
        <v>0</v>
      </c>
      <c r="X469" s="227">
        <f>W469*H469</f>
        <v>0</v>
      </c>
      <c r="Y469" s="228" t="s">
        <v>1</v>
      </c>
      <c r="Z469" s="31"/>
      <c r="AA469" s="31"/>
      <c r="AB469" s="31"/>
      <c r="AC469" s="31"/>
      <c r="AD469" s="31"/>
      <c r="AE469" s="31"/>
      <c r="AR469" s="229" t="s">
        <v>155</v>
      </c>
      <c r="AT469" s="229" t="s">
        <v>150</v>
      </c>
      <c r="AU469" s="229" t="s">
        <v>88</v>
      </c>
      <c r="AY469" s="13" t="s">
        <v>148</v>
      </c>
      <c r="BE469" s="111">
        <f>IF(O469="základní",K469,0)</f>
        <v>0</v>
      </c>
      <c r="BF469" s="111">
        <f>IF(O469="snížená",K469,0)</f>
        <v>0</v>
      </c>
      <c r="BG469" s="111">
        <f>IF(O469="zákl. přenesená",K469,0)</f>
        <v>0</v>
      </c>
      <c r="BH469" s="111">
        <f>IF(O469="sníž. přenesená",K469,0)</f>
        <v>0</v>
      </c>
      <c r="BI469" s="111">
        <f>IF(O469="nulová",K469,0)</f>
        <v>0</v>
      </c>
      <c r="BJ469" s="13" t="s">
        <v>88</v>
      </c>
      <c r="BK469" s="111">
        <f>ROUND(P469*H469,2)</f>
        <v>0</v>
      </c>
      <c r="BL469" s="13" t="s">
        <v>155</v>
      </c>
      <c r="BM469" s="229" t="s">
        <v>1002</v>
      </c>
    </row>
    <row r="470" spans="1:65" s="2" customFormat="1" ht="29.25">
      <c r="A470" s="31"/>
      <c r="B470" s="32"/>
      <c r="C470" s="33"/>
      <c r="D470" s="230" t="s">
        <v>157</v>
      </c>
      <c r="E470" s="33"/>
      <c r="F470" s="231" t="s">
        <v>1003</v>
      </c>
      <c r="G470" s="33"/>
      <c r="H470" s="33"/>
      <c r="I470" s="125"/>
      <c r="J470" s="125"/>
      <c r="K470" s="33"/>
      <c r="L470" s="33"/>
      <c r="M470" s="34"/>
      <c r="N470" s="232"/>
      <c r="O470" s="233"/>
      <c r="P470" s="67"/>
      <c r="Q470" s="67"/>
      <c r="R470" s="67"/>
      <c r="S470" s="67"/>
      <c r="T470" s="67"/>
      <c r="U470" s="67"/>
      <c r="V470" s="67"/>
      <c r="W470" s="67"/>
      <c r="X470" s="67"/>
      <c r="Y470" s="68"/>
      <c r="Z470" s="31"/>
      <c r="AA470" s="31"/>
      <c r="AB470" s="31"/>
      <c r="AC470" s="31"/>
      <c r="AD470" s="31"/>
      <c r="AE470" s="31"/>
      <c r="AT470" s="13" t="s">
        <v>157</v>
      </c>
      <c r="AU470" s="13" t="s">
        <v>88</v>
      </c>
    </row>
    <row r="471" spans="1:65" s="2" customFormat="1" ht="21.75" customHeight="1">
      <c r="A471" s="31"/>
      <c r="B471" s="32"/>
      <c r="C471" s="217" t="s">
        <v>1004</v>
      </c>
      <c r="D471" s="217" t="s">
        <v>150</v>
      </c>
      <c r="E471" s="218" t="s">
        <v>1005</v>
      </c>
      <c r="F471" s="219" t="s">
        <v>1006</v>
      </c>
      <c r="G471" s="220" t="s">
        <v>153</v>
      </c>
      <c r="H471" s="221">
        <v>156</v>
      </c>
      <c r="I471" s="222"/>
      <c r="J471" s="222"/>
      <c r="K471" s="223">
        <f>ROUND(P471*H471,2)</f>
        <v>0</v>
      </c>
      <c r="L471" s="219" t="s">
        <v>154</v>
      </c>
      <c r="M471" s="34"/>
      <c r="N471" s="224" t="s">
        <v>1</v>
      </c>
      <c r="O471" s="225" t="s">
        <v>43</v>
      </c>
      <c r="P471" s="226">
        <f>I471+J471</f>
        <v>0</v>
      </c>
      <c r="Q471" s="226">
        <f>ROUND(I471*H471,2)</f>
        <v>0</v>
      </c>
      <c r="R471" s="226">
        <f>ROUND(J471*H471,2)</f>
        <v>0</v>
      </c>
      <c r="S471" s="67"/>
      <c r="T471" s="227">
        <f>S471*H471</f>
        <v>0</v>
      </c>
      <c r="U471" s="227">
        <v>0</v>
      </c>
      <c r="V471" s="227">
        <f>U471*H471</f>
        <v>0</v>
      </c>
      <c r="W471" s="227">
        <v>0</v>
      </c>
      <c r="X471" s="227">
        <f>W471*H471</f>
        <v>0</v>
      </c>
      <c r="Y471" s="228" t="s">
        <v>1</v>
      </c>
      <c r="Z471" s="31"/>
      <c r="AA471" s="31"/>
      <c r="AB471" s="31"/>
      <c r="AC471" s="31"/>
      <c r="AD471" s="31"/>
      <c r="AE471" s="31"/>
      <c r="AR471" s="229" t="s">
        <v>155</v>
      </c>
      <c r="AT471" s="229" t="s">
        <v>150</v>
      </c>
      <c r="AU471" s="229" t="s">
        <v>88</v>
      </c>
      <c r="AY471" s="13" t="s">
        <v>148</v>
      </c>
      <c r="BE471" s="111">
        <f>IF(O471="základní",K471,0)</f>
        <v>0</v>
      </c>
      <c r="BF471" s="111">
        <f>IF(O471="snížená",K471,0)</f>
        <v>0</v>
      </c>
      <c r="BG471" s="111">
        <f>IF(O471="zákl. přenesená",K471,0)</f>
        <v>0</v>
      </c>
      <c r="BH471" s="111">
        <f>IF(O471="sníž. přenesená",K471,0)</f>
        <v>0</v>
      </c>
      <c r="BI471" s="111">
        <f>IF(O471="nulová",K471,0)</f>
        <v>0</v>
      </c>
      <c r="BJ471" s="13" t="s">
        <v>88</v>
      </c>
      <c r="BK471" s="111">
        <f>ROUND(P471*H471,2)</f>
        <v>0</v>
      </c>
      <c r="BL471" s="13" t="s">
        <v>155</v>
      </c>
      <c r="BM471" s="229" t="s">
        <v>1007</v>
      </c>
    </row>
    <row r="472" spans="1:65" s="2" customFormat="1" ht="29.25">
      <c r="A472" s="31"/>
      <c r="B472" s="32"/>
      <c r="C472" s="33"/>
      <c r="D472" s="230" t="s">
        <v>157</v>
      </c>
      <c r="E472" s="33"/>
      <c r="F472" s="231" t="s">
        <v>1008</v>
      </c>
      <c r="G472" s="33"/>
      <c r="H472" s="33"/>
      <c r="I472" s="125"/>
      <c r="J472" s="125"/>
      <c r="K472" s="33"/>
      <c r="L472" s="33"/>
      <c r="M472" s="34"/>
      <c r="N472" s="232"/>
      <c r="O472" s="233"/>
      <c r="P472" s="67"/>
      <c r="Q472" s="67"/>
      <c r="R472" s="67"/>
      <c r="S472" s="67"/>
      <c r="T472" s="67"/>
      <c r="U472" s="67"/>
      <c r="V472" s="67"/>
      <c r="W472" s="67"/>
      <c r="X472" s="67"/>
      <c r="Y472" s="68"/>
      <c r="Z472" s="31"/>
      <c r="AA472" s="31"/>
      <c r="AB472" s="31"/>
      <c r="AC472" s="31"/>
      <c r="AD472" s="31"/>
      <c r="AE472" s="31"/>
      <c r="AT472" s="13" t="s">
        <v>157</v>
      </c>
      <c r="AU472" s="13" t="s">
        <v>88</v>
      </c>
    </row>
    <row r="473" spans="1:65" s="2" customFormat="1" ht="21.75" customHeight="1">
      <c r="A473" s="31"/>
      <c r="B473" s="32"/>
      <c r="C473" s="217" t="s">
        <v>1009</v>
      </c>
      <c r="D473" s="217" t="s">
        <v>150</v>
      </c>
      <c r="E473" s="218" t="s">
        <v>1010</v>
      </c>
      <c r="F473" s="219" t="s">
        <v>1011</v>
      </c>
      <c r="G473" s="220" t="s">
        <v>153</v>
      </c>
      <c r="H473" s="221">
        <v>138</v>
      </c>
      <c r="I473" s="222"/>
      <c r="J473" s="222"/>
      <c r="K473" s="223">
        <f>ROUND(P473*H473,2)</f>
        <v>0</v>
      </c>
      <c r="L473" s="219" t="s">
        <v>154</v>
      </c>
      <c r="M473" s="34"/>
      <c r="N473" s="224" t="s">
        <v>1</v>
      </c>
      <c r="O473" s="225" t="s">
        <v>43</v>
      </c>
      <c r="P473" s="226">
        <f>I473+J473</f>
        <v>0</v>
      </c>
      <c r="Q473" s="226">
        <f>ROUND(I473*H473,2)</f>
        <v>0</v>
      </c>
      <c r="R473" s="226">
        <f>ROUND(J473*H473,2)</f>
        <v>0</v>
      </c>
      <c r="S473" s="67"/>
      <c r="T473" s="227">
        <f>S473*H473</f>
        <v>0</v>
      </c>
      <c r="U473" s="227">
        <v>0</v>
      </c>
      <c r="V473" s="227">
        <f>U473*H473</f>
        <v>0</v>
      </c>
      <c r="W473" s="227">
        <v>0</v>
      </c>
      <c r="X473" s="227">
        <f>W473*H473</f>
        <v>0</v>
      </c>
      <c r="Y473" s="228" t="s">
        <v>1</v>
      </c>
      <c r="Z473" s="31"/>
      <c r="AA473" s="31"/>
      <c r="AB473" s="31"/>
      <c r="AC473" s="31"/>
      <c r="AD473" s="31"/>
      <c r="AE473" s="31"/>
      <c r="AR473" s="229" t="s">
        <v>155</v>
      </c>
      <c r="AT473" s="229" t="s">
        <v>150</v>
      </c>
      <c r="AU473" s="229" t="s">
        <v>88</v>
      </c>
      <c r="AY473" s="13" t="s">
        <v>148</v>
      </c>
      <c r="BE473" s="111">
        <f>IF(O473="základní",K473,0)</f>
        <v>0</v>
      </c>
      <c r="BF473" s="111">
        <f>IF(O473="snížená",K473,0)</f>
        <v>0</v>
      </c>
      <c r="BG473" s="111">
        <f>IF(O473="zákl. přenesená",K473,0)</f>
        <v>0</v>
      </c>
      <c r="BH473" s="111">
        <f>IF(O473="sníž. přenesená",K473,0)</f>
        <v>0</v>
      </c>
      <c r="BI473" s="111">
        <f>IF(O473="nulová",K473,0)</f>
        <v>0</v>
      </c>
      <c r="BJ473" s="13" t="s">
        <v>88</v>
      </c>
      <c r="BK473" s="111">
        <f>ROUND(P473*H473,2)</f>
        <v>0</v>
      </c>
      <c r="BL473" s="13" t="s">
        <v>155</v>
      </c>
      <c r="BM473" s="229" t="s">
        <v>1012</v>
      </c>
    </row>
    <row r="474" spans="1:65" s="2" customFormat="1" ht="29.25">
      <c r="A474" s="31"/>
      <c r="B474" s="32"/>
      <c r="C474" s="33"/>
      <c r="D474" s="230" t="s">
        <v>157</v>
      </c>
      <c r="E474" s="33"/>
      <c r="F474" s="231" t="s">
        <v>1013</v>
      </c>
      <c r="G474" s="33"/>
      <c r="H474" s="33"/>
      <c r="I474" s="125"/>
      <c r="J474" s="125"/>
      <c r="K474" s="33"/>
      <c r="L474" s="33"/>
      <c r="M474" s="34"/>
      <c r="N474" s="232"/>
      <c r="O474" s="233"/>
      <c r="P474" s="67"/>
      <c r="Q474" s="67"/>
      <c r="R474" s="67"/>
      <c r="S474" s="67"/>
      <c r="T474" s="67"/>
      <c r="U474" s="67"/>
      <c r="V474" s="67"/>
      <c r="W474" s="67"/>
      <c r="X474" s="67"/>
      <c r="Y474" s="68"/>
      <c r="Z474" s="31"/>
      <c r="AA474" s="31"/>
      <c r="AB474" s="31"/>
      <c r="AC474" s="31"/>
      <c r="AD474" s="31"/>
      <c r="AE474" s="31"/>
      <c r="AT474" s="13" t="s">
        <v>157</v>
      </c>
      <c r="AU474" s="13" t="s">
        <v>88</v>
      </c>
    </row>
    <row r="475" spans="1:65" s="2" customFormat="1" ht="21.75" customHeight="1">
      <c r="A475" s="31"/>
      <c r="B475" s="32"/>
      <c r="C475" s="217" t="s">
        <v>1014</v>
      </c>
      <c r="D475" s="217" t="s">
        <v>150</v>
      </c>
      <c r="E475" s="218" t="s">
        <v>1015</v>
      </c>
      <c r="F475" s="219" t="s">
        <v>1016</v>
      </c>
      <c r="G475" s="220" t="s">
        <v>153</v>
      </c>
      <c r="H475" s="221">
        <v>40</v>
      </c>
      <c r="I475" s="222"/>
      <c r="J475" s="222"/>
      <c r="K475" s="223">
        <f>ROUND(P475*H475,2)</f>
        <v>0</v>
      </c>
      <c r="L475" s="219" t="s">
        <v>154</v>
      </c>
      <c r="M475" s="34"/>
      <c r="N475" s="224" t="s">
        <v>1</v>
      </c>
      <c r="O475" s="225" t="s">
        <v>43</v>
      </c>
      <c r="P475" s="226">
        <f>I475+J475</f>
        <v>0</v>
      </c>
      <c r="Q475" s="226">
        <f>ROUND(I475*H475,2)</f>
        <v>0</v>
      </c>
      <c r="R475" s="226">
        <f>ROUND(J475*H475,2)</f>
        <v>0</v>
      </c>
      <c r="S475" s="67"/>
      <c r="T475" s="227">
        <f>S475*H475</f>
        <v>0</v>
      </c>
      <c r="U475" s="227">
        <v>0</v>
      </c>
      <c r="V475" s="227">
        <f>U475*H475</f>
        <v>0</v>
      </c>
      <c r="W475" s="227">
        <v>0</v>
      </c>
      <c r="X475" s="227">
        <f>W475*H475</f>
        <v>0</v>
      </c>
      <c r="Y475" s="228" t="s">
        <v>1</v>
      </c>
      <c r="Z475" s="31"/>
      <c r="AA475" s="31"/>
      <c r="AB475" s="31"/>
      <c r="AC475" s="31"/>
      <c r="AD475" s="31"/>
      <c r="AE475" s="31"/>
      <c r="AR475" s="229" t="s">
        <v>155</v>
      </c>
      <c r="AT475" s="229" t="s">
        <v>150</v>
      </c>
      <c r="AU475" s="229" t="s">
        <v>88</v>
      </c>
      <c r="AY475" s="13" t="s">
        <v>148</v>
      </c>
      <c r="BE475" s="111">
        <f>IF(O475="základní",K475,0)</f>
        <v>0</v>
      </c>
      <c r="BF475" s="111">
        <f>IF(O475="snížená",K475,0)</f>
        <v>0</v>
      </c>
      <c r="BG475" s="111">
        <f>IF(O475="zákl. přenesená",K475,0)</f>
        <v>0</v>
      </c>
      <c r="BH475" s="111">
        <f>IF(O475="sníž. přenesená",K475,0)</f>
        <v>0</v>
      </c>
      <c r="BI475" s="111">
        <f>IF(O475="nulová",K475,0)</f>
        <v>0</v>
      </c>
      <c r="BJ475" s="13" t="s">
        <v>88</v>
      </c>
      <c r="BK475" s="111">
        <f>ROUND(P475*H475,2)</f>
        <v>0</v>
      </c>
      <c r="BL475" s="13" t="s">
        <v>155</v>
      </c>
      <c r="BM475" s="229" t="s">
        <v>1017</v>
      </c>
    </row>
    <row r="476" spans="1:65" s="2" customFormat="1" ht="29.25">
      <c r="A476" s="31"/>
      <c r="B476" s="32"/>
      <c r="C476" s="33"/>
      <c r="D476" s="230" t="s">
        <v>157</v>
      </c>
      <c r="E476" s="33"/>
      <c r="F476" s="231" t="s">
        <v>1018</v>
      </c>
      <c r="G476" s="33"/>
      <c r="H476" s="33"/>
      <c r="I476" s="125"/>
      <c r="J476" s="125"/>
      <c r="K476" s="33"/>
      <c r="L476" s="33"/>
      <c r="M476" s="34"/>
      <c r="N476" s="232"/>
      <c r="O476" s="233"/>
      <c r="P476" s="67"/>
      <c r="Q476" s="67"/>
      <c r="R476" s="67"/>
      <c r="S476" s="67"/>
      <c r="T476" s="67"/>
      <c r="U476" s="67"/>
      <c r="V476" s="67"/>
      <c r="W476" s="67"/>
      <c r="X476" s="67"/>
      <c r="Y476" s="68"/>
      <c r="Z476" s="31"/>
      <c r="AA476" s="31"/>
      <c r="AB476" s="31"/>
      <c r="AC476" s="31"/>
      <c r="AD476" s="31"/>
      <c r="AE476" s="31"/>
      <c r="AT476" s="13" t="s">
        <v>157</v>
      </c>
      <c r="AU476" s="13" t="s">
        <v>88</v>
      </c>
    </row>
    <row r="477" spans="1:65" s="2" customFormat="1" ht="21.75" customHeight="1">
      <c r="A477" s="31"/>
      <c r="B477" s="32"/>
      <c r="C477" s="217" t="s">
        <v>1019</v>
      </c>
      <c r="D477" s="217" t="s">
        <v>150</v>
      </c>
      <c r="E477" s="218" t="s">
        <v>1020</v>
      </c>
      <c r="F477" s="219" t="s">
        <v>1021</v>
      </c>
      <c r="G477" s="220" t="s">
        <v>153</v>
      </c>
      <c r="H477" s="221">
        <v>19</v>
      </c>
      <c r="I477" s="222"/>
      <c r="J477" s="222"/>
      <c r="K477" s="223">
        <f>ROUND(P477*H477,2)</f>
        <v>0</v>
      </c>
      <c r="L477" s="219" t="s">
        <v>154</v>
      </c>
      <c r="M477" s="34"/>
      <c r="N477" s="224" t="s">
        <v>1</v>
      </c>
      <c r="O477" s="225" t="s">
        <v>43</v>
      </c>
      <c r="P477" s="226">
        <f>I477+J477</f>
        <v>0</v>
      </c>
      <c r="Q477" s="226">
        <f>ROUND(I477*H477,2)</f>
        <v>0</v>
      </c>
      <c r="R477" s="226">
        <f>ROUND(J477*H477,2)</f>
        <v>0</v>
      </c>
      <c r="S477" s="67"/>
      <c r="T477" s="227">
        <f>S477*H477</f>
        <v>0</v>
      </c>
      <c r="U477" s="227">
        <v>0</v>
      </c>
      <c r="V477" s="227">
        <f>U477*H477</f>
        <v>0</v>
      </c>
      <c r="W477" s="227">
        <v>0</v>
      </c>
      <c r="X477" s="227">
        <f>W477*H477</f>
        <v>0</v>
      </c>
      <c r="Y477" s="228" t="s">
        <v>1</v>
      </c>
      <c r="Z477" s="31"/>
      <c r="AA477" s="31"/>
      <c r="AB477" s="31"/>
      <c r="AC477" s="31"/>
      <c r="AD477" s="31"/>
      <c r="AE477" s="31"/>
      <c r="AR477" s="229" t="s">
        <v>155</v>
      </c>
      <c r="AT477" s="229" t="s">
        <v>150</v>
      </c>
      <c r="AU477" s="229" t="s">
        <v>88</v>
      </c>
      <c r="AY477" s="13" t="s">
        <v>148</v>
      </c>
      <c r="BE477" s="111">
        <f>IF(O477="základní",K477,0)</f>
        <v>0</v>
      </c>
      <c r="BF477" s="111">
        <f>IF(O477="snížená",K477,0)</f>
        <v>0</v>
      </c>
      <c r="BG477" s="111">
        <f>IF(O477="zákl. přenesená",K477,0)</f>
        <v>0</v>
      </c>
      <c r="BH477" s="111">
        <f>IF(O477="sníž. přenesená",K477,0)</f>
        <v>0</v>
      </c>
      <c r="BI477" s="111">
        <f>IF(O477="nulová",K477,0)</f>
        <v>0</v>
      </c>
      <c r="BJ477" s="13" t="s">
        <v>88</v>
      </c>
      <c r="BK477" s="111">
        <f>ROUND(P477*H477,2)</f>
        <v>0</v>
      </c>
      <c r="BL477" s="13" t="s">
        <v>155</v>
      </c>
      <c r="BM477" s="229" t="s">
        <v>1022</v>
      </c>
    </row>
    <row r="478" spans="1:65" s="2" customFormat="1" ht="29.25">
      <c r="A478" s="31"/>
      <c r="B478" s="32"/>
      <c r="C478" s="33"/>
      <c r="D478" s="230" t="s">
        <v>157</v>
      </c>
      <c r="E478" s="33"/>
      <c r="F478" s="231" t="s">
        <v>1023</v>
      </c>
      <c r="G478" s="33"/>
      <c r="H478" s="33"/>
      <c r="I478" s="125"/>
      <c r="J478" s="125"/>
      <c r="K478" s="33"/>
      <c r="L478" s="33"/>
      <c r="M478" s="34"/>
      <c r="N478" s="232"/>
      <c r="O478" s="233"/>
      <c r="P478" s="67"/>
      <c r="Q478" s="67"/>
      <c r="R478" s="67"/>
      <c r="S478" s="67"/>
      <c r="T478" s="67"/>
      <c r="U478" s="67"/>
      <c r="V478" s="67"/>
      <c r="W478" s="67"/>
      <c r="X478" s="67"/>
      <c r="Y478" s="68"/>
      <c r="Z478" s="31"/>
      <c r="AA478" s="31"/>
      <c r="AB478" s="31"/>
      <c r="AC478" s="31"/>
      <c r="AD478" s="31"/>
      <c r="AE478" s="31"/>
      <c r="AT478" s="13" t="s">
        <v>157</v>
      </c>
      <c r="AU478" s="13" t="s">
        <v>88</v>
      </c>
    </row>
    <row r="479" spans="1:65" s="2" customFormat="1" ht="21.75" customHeight="1">
      <c r="A479" s="31"/>
      <c r="B479" s="32"/>
      <c r="C479" s="217" t="s">
        <v>1024</v>
      </c>
      <c r="D479" s="217" t="s">
        <v>150</v>
      </c>
      <c r="E479" s="218" t="s">
        <v>1025</v>
      </c>
      <c r="F479" s="219" t="s">
        <v>1026</v>
      </c>
      <c r="G479" s="220" t="s">
        <v>153</v>
      </c>
      <c r="H479" s="221">
        <v>1</v>
      </c>
      <c r="I479" s="222"/>
      <c r="J479" s="222"/>
      <c r="K479" s="223">
        <f>ROUND(P479*H479,2)</f>
        <v>0</v>
      </c>
      <c r="L479" s="219" t="s">
        <v>154</v>
      </c>
      <c r="M479" s="34"/>
      <c r="N479" s="224" t="s">
        <v>1</v>
      </c>
      <c r="O479" s="225" t="s">
        <v>43</v>
      </c>
      <c r="P479" s="226">
        <f>I479+J479</f>
        <v>0</v>
      </c>
      <c r="Q479" s="226">
        <f>ROUND(I479*H479,2)</f>
        <v>0</v>
      </c>
      <c r="R479" s="226">
        <f>ROUND(J479*H479,2)</f>
        <v>0</v>
      </c>
      <c r="S479" s="67"/>
      <c r="T479" s="227">
        <f>S479*H479</f>
        <v>0</v>
      </c>
      <c r="U479" s="227">
        <v>0</v>
      </c>
      <c r="V479" s="227">
        <f>U479*H479</f>
        <v>0</v>
      </c>
      <c r="W479" s="227">
        <v>0</v>
      </c>
      <c r="X479" s="227">
        <f>W479*H479</f>
        <v>0</v>
      </c>
      <c r="Y479" s="228" t="s">
        <v>1</v>
      </c>
      <c r="Z479" s="31"/>
      <c r="AA479" s="31"/>
      <c r="AB479" s="31"/>
      <c r="AC479" s="31"/>
      <c r="AD479" s="31"/>
      <c r="AE479" s="31"/>
      <c r="AR479" s="229" t="s">
        <v>155</v>
      </c>
      <c r="AT479" s="229" t="s">
        <v>150</v>
      </c>
      <c r="AU479" s="229" t="s">
        <v>88</v>
      </c>
      <c r="AY479" s="13" t="s">
        <v>148</v>
      </c>
      <c r="BE479" s="111">
        <f>IF(O479="základní",K479,0)</f>
        <v>0</v>
      </c>
      <c r="BF479" s="111">
        <f>IF(O479="snížená",K479,0)</f>
        <v>0</v>
      </c>
      <c r="BG479" s="111">
        <f>IF(O479="zákl. přenesená",K479,0)</f>
        <v>0</v>
      </c>
      <c r="BH479" s="111">
        <f>IF(O479="sníž. přenesená",K479,0)</f>
        <v>0</v>
      </c>
      <c r="BI479" s="111">
        <f>IF(O479="nulová",K479,0)</f>
        <v>0</v>
      </c>
      <c r="BJ479" s="13" t="s">
        <v>88</v>
      </c>
      <c r="BK479" s="111">
        <f>ROUND(P479*H479,2)</f>
        <v>0</v>
      </c>
      <c r="BL479" s="13" t="s">
        <v>155</v>
      </c>
      <c r="BM479" s="229" t="s">
        <v>1027</v>
      </c>
    </row>
    <row r="480" spans="1:65" s="2" customFormat="1" ht="39">
      <c r="A480" s="31"/>
      <c r="B480" s="32"/>
      <c r="C480" s="33"/>
      <c r="D480" s="230" t="s">
        <v>157</v>
      </c>
      <c r="E480" s="33"/>
      <c r="F480" s="231" t="s">
        <v>1028</v>
      </c>
      <c r="G480" s="33"/>
      <c r="H480" s="33"/>
      <c r="I480" s="125"/>
      <c r="J480" s="125"/>
      <c r="K480" s="33"/>
      <c r="L480" s="33"/>
      <c r="M480" s="34"/>
      <c r="N480" s="232"/>
      <c r="O480" s="233"/>
      <c r="P480" s="67"/>
      <c r="Q480" s="67"/>
      <c r="R480" s="67"/>
      <c r="S480" s="67"/>
      <c r="T480" s="67"/>
      <c r="U480" s="67"/>
      <c r="V480" s="67"/>
      <c r="W480" s="67"/>
      <c r="X480" s="67"/>
      <c r="Y480" s="68"/>
      <c r="Z480" s="31"/>
      <c r="AA480" s="31"/>
      <c r="AB480" s="31"/>
      <c r="AC480" s="31"/>
      <c r="AD480" s="31"/>
      <c r="AE480" s="31"/>
      <c r="AT480" s="13" t="s">
        <v>157</v>
      </c>
      <c r="AU480" s="13" t="s">
        <v>88</v>
      </c>
    </row>
    <row r="481" spans="1:65" s="2" customFormat="1" ht="21.75" customHeight="1">
      <c r="A481" s="31"/>
      <c r="B481" s="32"/>
      <c r="C481" s="217" t="s">
        <v>1029</v>
      </c>
      <c r="D481" s="217" t="s">
        <v>150</v>
      </c>
      <c r="E481" s="218" t="s">
        <v>1030</v>
      </c>
      <c r="F481" s="219" t="s">
        <v>1031</v>
      </c>
      <c r="G481" s="220" t="s">
        <v>153</v>
      </c>
      <c r="H481" s="221">
        <v>1</v>
      </c>
      <c r="I481" s="222"/>
      <c r="J481" s="222"/>
      <c r="K481" s="223">
        <f>ROUND(P481*H481,2)</f>
        <v>0</v>
      </c>
      <c r="L481" s="219" t="s">
        <v>154</v>
      </c>
      <c r="M481" s="34"/>
      <c r="N481" s="224" t="s">
        <v>1</v>
      </c>
      <c r="O481" s="225" t="s">
        <v>43</v>
      </c>
      <c r="P481" s="226">
        <f>I481+J481</f>
        <v>0</v>
      </c>
      <c r="Q481" s="226">
        <f>ROUND(I481*H481,2)</f>
        <v>0</v>
      </c>
      <c r="R481" s="226">
        <f>ROUND(J481*H481,2)</f>
        <v>0</v>
      </c>
      <c r="S481" s="67"/>
      <c r="T481" s="227">
        <f>S481*H481</f>
        <v>0</v>
      </c>
      <c r="U481" s="227">
        <v>0</v>
      </c>
      <c r="V481" s="227">
        <f>U481*H481</f>
        <v>0</v>
      </c>
      <c r="W481" s="227">
        <v>0</v>
      </c>
      <c r="X481" s="227">
        <f>W481*H481</f>
        <v>0</v>
      </c>
      <c r="Y481" s="228" t="s">
        <v>1</v>
      </c>
      <c r="Z481" s="31"/>
      <c r="AA481" s="31"/>
      <c r="AB481" s="31"/>
      <c r="AC481" s="31"/>
      <c r="AD481" s="31"/>
      <c r="AE481" s="31"/>
      <c r="AR481" s="229" t="s">
        <v>155</v>
      </c>
      <c r="AT481" s="229" t="s">
        <v>150</v>
      </c>
      <c r="AU481" s="229" t="s">
        <v>88</v>
      </c>
      <c r="AY481" s="13" t="s">
        <v>148</v>
      </c>
      <c r="BE481" s="111">
        <f>IF(O481="základní",K481,0)</f>
        <v>0</v>
      </c>
      <c r="BF481" s="111">
        <f>IF(O481="snížená",K481,0)</f>
        <v>0</v>
      </c>
      <c r="BG481" s="111">
        <f>IF(O481="zákl. přenesená",K481,0)</f>
        <v>0</v>
      </c>
      <c r="BH481" s="111">
        <f>IF(O481="sníž. přenesená",K481,0)</f>
        <v>0</v>
      </c>
      <c r="BI481" s="111">
        <f>IF(O481="nulová",K481,0)</f>
        <v>0</v>
      </c>
      <c r="BJ481" s="13" t="s">
        <v>88</v>
      </c>
      <c r="BK481" s="111">
        <f>ROUND(P481*H481,2)</f>
        <v>0</v>
      </c>
      <c r="BL481" s="13" t="s">
        <v>155</v>
      </c>
      <c r="BM481" s="229" t="s">
        <v>1032</v>
      </c>
    </row>
    <row r="482" spans="1:65" s="2" customFormat="1" ht="39">
      <c r="A482" s="31"/>
      <c r="B482" s="32"/>
      <c r="C482" s="33"/>
      <c r="D482" s="230" t="s">
        <v>157</v>
      </c>
      <c r="E482" s="33"/>
      <c r="F482" s="231" t="s">
        <v>1033</v>
      </c>
      <c r="G482" s="33"/>
      <c r="H482" s="33"/>
      <c r="I482" s="125"/>
      <c r="J482" s="125"/>
      <c r="K482" s="33"/>
      <c r="L482" s="33"/>
      <c r="M482" s="34"/>
      <c r="N482" s="232"/>
      <c r="O482" s="233"/>
      <c r="P482" s="67"/>
      <c r="Q482" s="67"/>
      <c r="R482" s="67"/>
      <c r="S482" s="67"/>
      <c r="T482" s="67"/>
      <c r="U482" s="67"/>
      <c r="V482" s="67"/>
      <c r="W482" s="67"/>
      <c r="X482" s="67"/>
      <c r="Y482" s="68"/>
      <c r="Z482" s="31"/>
      <c r="AA482" s="31"/>
      <c r="AB482" s="31"/>
      <c r="AC482" s="31"/>
      <c r="AD482" s="31"/>
      <c r="AE482" s="31"/>
      <c r="AT482" s="13" t="s">
        <v>157</v>
      </c>
      <c r="AU482" s="13" t="s">
        <v>88</v>
      </c>
    </row>
    <row r="483" spans="1:65" s="2" customFormat="1" ht="21.75" customHeight="1">
      <c r="A483" s="31"/>
      <c r="B483" s="32"/>
      <c r="C483" s="217" t="s">
        <v>1034</v>
      </c>
      <c r="D483" s="217" t="s">
        <v>150</v>
      </c>
      <c r="E483" s="218" t="s">
        <v>1035</v>
      </c>
      <c r="F483" s="219" t="s">
        <v>1036</v>
      </c>
      <c r="G483" s="220" t="s">
        <v>153</v>
      </c>
      <c r="H483" s="221">
        <v>1</v>
      </c>
      <c r="I483" s="222"/>
      <c r="J483" s="222"/>
      <c r="K483" s="223">
        <f>ROUND(P483*H483,2)</f>
        <v>0</v>
      </c>
      <c r="L483" s="219" t="s">
        <v>154</v>
      </c>
      <c r="M483" s="34"/>
      <c r="N483" s="224" t="s">
        <v>1</v>
      </c>
      <c r="O483" s="225" t="s">
        <v>43</v>
      </c>
      <c r="P483" s="226">
        <f>I483+J483</f>
        <v>0</v>
      </c>
      <c r="Q483" s="226">
        <f>ROUND(I483*H483,2)</f>
        <v>0</v>
      </c>
      <c r="R483" s="226">
        <f>ROUND(J483*H483,2)</f>
        <v>0</v>
      </c>
      <c r="S483" s="67"/>
      <c r="T483" s="227">
        <f>S483*H483</f>
        <v>0</v>
      </c>
      <c r="U483" s="227">
        <v>0</v>
      </c>
      <c r="V483" s="227">
        <f>U483*H483</f>
        <v>0</v>
      </c>
      <c r="W483" s="227">
        <v>0</v>
      </c>
      <c r="X483" s="227">
        <f>W483*H483</f>
        <v>0</v>
      </c>
      <c r="Y483" s="228" t="s">
        <v>1</v>
      </c>
      <c r="Z483" s="31"/>
      <c r="AA483" s="31"/>
      <c r="AB483" s="31"/>
      <c r="AC483" s="31"/>
      <c r="AD483" s="31"/>
      <c r="AE483" s="31"/>
      <c r="AR483" s="229" t="s">
        <v>155</v>
      </c>
      <c r="AT483" s="229" t="s">
        <v>150</v>
      </c>
      <c r="AU483" s="229" t="s">
        <v>88</v>
      </c>
      <c r="AY483" s="13" t="s">
        <v>148</v>
      </c>
      <c r="BE483" s="111">
        <f>IF(O483="základní",K483,0)</f>
        <v>0</v>
      </c>
      <c r="BF483" s="111">
        <f>IF(O483="snížená",K483,0)</f>
        <v>0</v>
      </c>
      <c r="BG483" s="111">
        <f>IF(O483="zákl. přenesená",K483,0)</f>
        <v>0</v>
      </c>
      <c r="BH483" s="111">
        <f>IF(O483="sníž. přenesená",K483,0)</f>
        <v>0</v>
      </c>
      <c r="BI483" s="111">
        <f>IF(O483="nulová",K483,0)</f>
        <v>0</v>
      </c>
      <c r="BJ483" s="13" t="s">
        <v>88</v>
      </c>
      <c r="BK483" s="111">
        <f>ROUND(P483*H483,2)</f>
        <v>0</v>
      </c>
      <c r="BL483" s="13" t="s">
        <v>155</v>
      </c>
      <c r="BM483" s="229" t="s">
        <v>1037</v>
      </c>
    </row>
    <row r="484" spans="1:65" s="2" customFormat="1" ht="39">
      <c r="A484" s="31"/>
      <c r="B484" s="32"/>
      <c r="C484" s="33"/>
      <c r="D484" s="230" t="s">
        <v>157</v>
      </c>
      <c r="E484" s="33"/>
      <c r="F484" s="231" t="s">
        <v>1038</v>
      </c>
      <c r="G484" s="33"/>
      <c r="H484" s="33"/>
      <c r="I484" s="125"/>
      <c r="J484" s="125"/>
      <c r="K484" s="33"/>
      <c r="L484" s="33"/>
      <c r="M484" s="34"/>
      <c r="N484" s="232"/>
      <c r="O484" s="233"/>
      <c r="P484" s="67"/>
      <c r="Q484" s="67"/>
      <c r="R484" s="67"/>
      <c r="S484" s="67"/>
      <c r="T484" s="67"/>
      <c r="U484" s="67"/>
      <c r="V484" s="67"/>
      <c r="W484" s="67"/>
      <c r="X484" s="67"/>
      <c r="Y484" s="68"/>
      <c r="Z484" s="31"/>
      <c r="AA484" s="31"/>
      <c r="AB484" s="31"/>
      <c r="AC484" s="31"/>
      <c r="AD484" s="31"/>
      <c r="AE484" s="31"/>
      <c r="AT484" s="13" t="s">
        <v>157</v>
      </c>
      <c r="AU484" s="13" t="s">
        <v>88</v>
      </c>
    </row>
    <row r="485" spans="1:65" s="2" customFormat="1" ht="21.75" customHeight="1">
      <c r="A485" s="31"/>
      <c r="B485" s="32"/>
      <c r="C485" s="217" t="s">
        <v>1039</v>
      </c>
      <c r="D485" s="217" t="s">
        <v>150</v>
      </c>
      <c r="E485" s="218" t="s">
        <v>1040</v>
      </c>
      <c r="F485" s="219" t="s">
        <v>1041</v>
      </c>
      <c r="G485" s="220" t="s">
        <v>153</v>
      </c>
      <c r="H485" s="221">
        <v>1</v>
      </c>
      <c r="I485" s="222"/>
      <c r="J485" s="222"/>
      <c r="K485" s="223">
        <f>ROUND(P485*H485,2)</f>
        <v>0</v>
      </c>
      <c r="L485" s="219" t="s">
        <v>154</v>
      </c>
      <c r="M485" s="34"/>
      <c r="N485" s="224" t="s">
        <v>1</v>
      </c>
      <c r="O485" s="225" t="s">
        <v>43</v>
      </c>
      <c r="P485" s="226">
        <f>I485+J485</f>
        <v>0</v>
      </c>
      <c r="Q485" s="226">
        <f>ROUND(I485*H485,2)</f>
        <v>0</v>
      </c>
      <c r="R485" s="226">
        <f>ROUND(J485*H485,2)</f>
        <v>0</v>
      </c>
      <c r="S485" s="67"/>
      <c r="T485" s="227">
        <f>S485*H485</f>
        <v>0</v>
      </c>
      <c r="U485" s="227">
        <v>0</v>
      </c>
      <c r="V485" s="227">
        <f>U485*H485</f>
        <v>0</v>
      </c>
      <c r="W485" s="227">
        <v>0</v>
      </c>
      <c r="X485" s="227">
        <f>W485*H485</f>
        <v>0</v>
      </c>
      <c r="Y485" s="228" t="s">
        <v>1</v>
      </c>
      <c r="Z485" s="31"/>
      <c r="AA485" s="31"/>
      <c r="AB485" s="31"/>
      <c r="AC485" s="31"/>
      <c r="AD485" s="31"/>
      <c r="AE485" s="31"/>
      <c r="AR485" s="229" t="s">
        <v>155</v>
      </c>
      <c r="AT485" s="229" t="s">
        <v>150</v>
      </c>
      <c r="AU485" s="229" t="s">
        <v>88</v>
      </c>
      <c r="AY485" s="13" t="s">
        <v>148</v>
      </c>
      <c r="BE485" s="111">
        <f>IF(O485="základní",K485,0)</f>
        <v>0</v>
      </c>
      <c r="BF485" s="111">
        <f>IF(O485="snížená",K485,0)</f>
        <v>0</v>
      </c>
      <c r="BG485" s="111">
        <f>IF(O485="zákl. přenesená",K485,0)</f>
        <v>0</v>
      </c>
      <c r="BH485" s="111">
        <f>IF(O485="sníž. přenesená",K485,0)</f>
        <v>0</v>
      </c>
      <c r="BI485" s="111">
        <f>IF(O485="nulová",K485,0)</f>
        <v>0</v>
      </c>
      <c r="BJ485" s="13" t="s">
        <v>88</v>
      </c>
      <c r="BK485" s="111">
        <f>ROUND(P485*H485,2)</f>
        <v>0</v>
      </c>
      <c r="BL485" s="13" t="s">
        <v>155</v>
      </c>
      <c r="BM485" s="229" t="s">
        <v>1042</v>
      </c>
    </row>
    <row r="486" spans="1:65" s="2" customFormat="1" ht="29.25">
      <c r="A486" s="31"/>
      <c r="B486" s="32"/>
      <c r="C486" s="33"/>
      <c r="D486" s="230" t="s">
        <v>157</v>
      </c>
      <c r="E486" s="33"/>
      <c r="F486" s="231" t="s">
        <v>1043</v>
      </c>
      <c r="G486" s="33"/>
      <c r="H486" s="33"/>
      <c r="I486" s="125"/>
      <c r="J486" s="125"/>
      <c r="K486" s="33"/>
      <c r="L486" s="33"/>
      <c r="M486" s="34"/>
      <c r="N486" s="232"/>
      <c r="O486" s="233"/>
      <c r="P486" s="67"/>
      <c r="Q486" s="67"/>
      <c r="R486" s="67"/>
      <c r="S486" s="67"/>
      <c r="T486" s="67"/>
      <c r="U486" s="67"/>
      <c r="V486" s="67"/>
      <c r="W486" s="67"/>
      <c r="X486" s="67"/>
      <c r="Y486" s="68"/>
      <c r="Z486" s="31"/>
      <c r="AA486" s="31"/>
      <c r="AB486" s="31"/>
      <c r="AC486" s="31"/>
      <c r="AD486" s="31"/>
      <c r="AE486" s="31"/>
      <c r="AT486" s="13" t="s">
        <v>157</v>
      </c>
      <c r="AU486" s="13" t="s">
        <v>88</v>
      </c>
    </row>
    <row r="487" spans="1:65" s="2" customFormat="1" ht="21.75" customHeight="1">
      <c r="A487" s="31"/>
      <c r="B487" s="32"/>
      <c r="C487" s="217" t="s">
        <v>1044</v>
      </c>
      <c r="D487" s="217" t="s">
        <v>150</v>
      </c>
      <c r="E487" s="218" t="s">
        <v>1045</v>
      </c>
      <c r="F487" s="219" t="s">
        <v>1046</v>
      </c>
      <c r="G487" s="220" t="s">
        <v>153</v>
      </c>
      <c r="H487" s="221">
        <v>330</v>
      </c>
      <c r="I487" s="222"/>
      <c r="J487" s="222"/>
      <c r="K487" s="223">
        <f>ROUND(P487*H487,2)</f>
        <v>0</v>
      </c>
      <c r="L487" s="219" t="s">
        <v>154</v>
      </c>
      <c r="M487" s="34"/>
      <c r="N487" s="224" t="s">
        <v>1</v>
      </c>
      <c r="O487" s="225" t="s">
        <v>43</v>
      </c>
      <c r="P487" s="226">
        <f>I487+J487</f>
        <v>0</v>
      </c>
      <c r="Q487" s="226">
        <f>ROUND(I487*H487,2)</f>
        <v>0</v>
      </c>
      <c r="R487" s="226">
        <f>ROUND(J487*H487,2)</f>
        <v>0</v>
      </c>
      <c r="S487" s="67"/>
      <c r="T487" s="227">
        <f>S487*H487</f>
        <v>0</v>
      </c>
      <c r="U487" s="227">
        <v>0</v>
      </c>
      <c r="V487" s="227">
        <f>U487*H487</f>
        <v>0</v>
      </c>
      <c r="W487" s="227">
        <v>0</v>
      </c>
      <c r="X487" s="227">
        <f>W487*H487</f>
        <v>0</v>
      </c>
      <c r="Y487" s="228" t="s">
        <v>1</v>
      </c>
      <c r="Z487" s="31"/>
      <c r="AA487" s="31"/>
      <c r="AB487" s="31"/>
      <c r="AC487" s="31"/>
      <c r="AD487" s="31"/>
      <c r="AE487" s="31"/>
      <c r="AR487" s="229" t="s">
        <v>155</v>
      </c>
      <c r="AT487" s="229" t="s">
        <v>150</v>
      </c>
      <c r="AU487" s="229" t="s">
        <v>88</v>
      </c>
      <c r="AY487" s="13" t="s">
        <v>148</v>
      </c>
      <c r="BE487" s="111">
        <f>IF(O487="základní",K487,0)</f>
        <v>0</v>
      </c>
      <c r="BF487" s="111">
        <f>IF(O487="snížená",K487,0)</f>
        <v>0</v>
      </c>
      <c r="BG487" s="111">
        <f>IF(O487="zákl. přenesená",K487,0)</f>
        <v>0</v>
      </c>
      <c r="BH487" s="111">
        <f>IF(O487="sníž. přenesená",K487,0)</f>
        <v>0</v>
      </c>
      <c r="BI487" s="111">
        <f>IF(O487="nulová",K487,0)</f>
        <v>0</v>
      </c>
      <c r="BJ487" s="13" t="s">
        <v>88</v>
      </c>
      <c r="BK487" s="111">
        <f>ROUND(P487*H487,2)</f>
        <v>0</v>
      </c>
      <c r="BL487" s="13" t="s">
        <v>155</v>
      </c>
      <c r="BM487" s="229" t="s">
        <v>1047</v>
      </c>
    </row>
    <row r="488" spans="1:65" s="2" customFormat="1" ht="29.25">
      <c r="A488" s="31"/>
      <c r="B488" s="32"/>
      <c r="C488" s="33"/>
      <c r="D488" s="230" t="s">
        <v>157</v>
      </c>
      <c r="E488" s="33"/>
      <c r="F488" s="231" t="s">
        <v>1048</v>
      </c>
      <c r="G488" s="33"/>
      <c r="H488" s="33"/>
      <c r="I488" s="125"/>
      <c r="J488" s="125"/>
      <c r="K488" s="33"/>
      <c r="L488" s="33"/>
      <c r="M488" s="34"/>
      <c r="N488" s="232"/>
      <c r="O488" s="233"/>
      <c r="P488" s="67"/>
      <c r="Q488" s="67"/>
      <c r="R488" s="67"/>
      <c r="S488" s="67"/>
      <c r="T488" s="67"/>
      <c r="U488" s="67"/>
      <c r="V488" s="67"/>
      <c r="W488" s="67"/>
      <c r="X488" s="67"/>
      <c r="Y488" s="68"/>
      <c r="Z488" s="31"/>
      <c r="AA488" s="31"/>
      <c r="AB488" s="31"/>
      <c r="AC488" s="31"/>
      <c r="AD488" s="31"/>
      <c r="AE488" s="31"/>
      <c r="AT488" s="13" t="s">
        <v>157</v>
      </c>
      <c r="AU488" s="13" t="s">
        <v>88</v>
      </c>
    </row>
    <row r="489" spans="1:65" s="2" customFormat="1" ht="21.75" customHeight="1">
      <c r="A489" s="31"/>
      <c r="B489" s="32"/>
      <c r="C489" s="217" t="s">
        <v>1049</v>
      </c>
      <c r="D489" s="217" t="s">
        <v>150</v>
      </c>
      <c r="E489" s="218" t="s">
        <v>1050</v>
      </c>
      <c r="F489" s="219" t="s">
        <v>1051</v>
      </c>
      <c r="G489" s="220" t="s">
        <v>153</v>
      </c>
      <c r="H489" s="221">
        <v>1</v>
      </c>
      <c r="I489" s="222"/>
      <c r="J489" s="222"/>
      <c r="K489" s="223">
        <f>ROUND(P489*H489,2)</f>
        <v>0</v>
      </c>
      <c r="L489" s="219" t="s">
        <v>154</v>
      </c>
      <c r="M489" s="34"/>
      <c r="N489" s="224" t="s">
        <v>1</v>
      </c>
      <c r="O489" s="225" t="s">
        <v>43</v>
      </c>
      <c r="P489" s="226">
        <f>I489+J489</f>
        <v>0</v>
      </c>
      <c r="Q489" s="226">
        <f>ROUND(I489*H489,2)</f>
        <v>0</v>
      </c>
      <c r="R489" s="226">
        <f>ROUND(J489*H489,2)</f>
        <v>0</v>
      </c>
      <c r="S489" s="67"/>
      <c r="T489" s="227">
        <f>S489*H489</f>
        <v>0</v>
      </c>
      <c r="U489" s="227">
        <v>0</v>
      </c>
      <c r="V489" s="227">
        <f>U489*H489</f>
        <v>0</v>
      </c>
      <c r="W489" s="227">
        <v>0</v>
      </c>
      <c r="X489" s="227">
        <f>W489*H489</f>
        <v>0</v>
      </c>
      <c r="Y489" s="228" t="s">
        <v>1</v>
      </c>
      <c r="Z489" s="31"/>
      <c r="AA489" s="31"/>
      <c r="AB489" s="31"/>
      <c r="AC489" s="31"/>
      <c r="AD489" s="31"/>
      <c r="AE489" s="31"/>
      <c r="AR489" s="229" t="s">
        <v>155</v>
      </c>
      <c r="AT489" s="229" t="s">
        <v>150</v>
      </c>
      <c r="AU489" s="229" t="s">
        <v>88</v>
      </c>
      <c r="AY489" s="13" t="s">
        <v>148</v>
      </c>
      <c r="BE489" s="111">
        <f>IF(O489="základní",K489,0)</f>
        <v>0</v>
      </c>
      <c r="BF489" s="111">
        <f>IF(O489="snížená",K489,0)</f>
        <v>0</v>
      </c>
      <c r="BG489" s="111">
        <f>IF(O489="zákl. přenesená",K489,0)</f>
        <v>0</v>
      </c>
      <c r="BH489" s="111">
        <f>IF(O489="sníž. přenesená",K489,0)</f>
        <v>0</v>
      </c>
      <c r="BI489" s="111">
        <f>IF(O489="nulová",K489,0)</f>
        <v>0</v>
      </c>
      <c r="BJ489" s="13" t="s">
        <v>88</v>
      </c>
      <c r="BK489" s="111">
        <f>ROUND(P489*H489,2)</f>
        <v>0</v>
      </c>
      <c r="BL489" s="13" t="s">
        <v>155</v>
      </c>
      <c r="BM489" s="229" t="s">
        <v>1052</v>
      </c>
    </row>
    <row r="490" spans="1:65" s="2" customFormat="1" ht="29.25">
      <c r="A490" s="31"/>
      <c r="B490" s="32"/>
      <c r="C490" s="33"/>
      <c r="D490" s="230" t="s">
        <v>157</v>
      </c>
      <c r="E490" s="33"/>
      <c r="F490" s="231" t="s">
        <v>1053</v>
      </c>
      <c r="G490" s="33"/>
      <c r="H490" s="33"/>
      <c r="I490" s="125"/>
      <c r="J490" s="125"/>
      <c r="K490" s="33"/>
      <c r="L490" s="33"/>
      <c r="M490" s="34"/>
      <c r="N490" s="232"/>
      <c r="O490" s="233"/>
      <c r="P490" s="67"/>
      <c r="Q490" s="67"/>
      <c r="R490" s="67"/>
      <c r="S490" s="67"/>
      <c r="T490" s="67"/>
      <c r="U490" s="67"/>
      <c r="V490" s="67"/>
      <c r="W490" s="67"/>
      <c r="X490" s="67"/>
      <c r="Y490" s="68"/>
      <c r="Z490" s="31"/>
      <c r="AA490" s="31"/>
      <c r="AB490" s="31"/>
      <c r="AC490" s="31"/>
      <c r="AD490" s="31"/>
      <c r="AE490" s="31"/>
      <c r="AT490" s="13" t="s">
        <v>157</v>
      </c>
      <c r="AU490" s="13" t="s">
        <v>88</v>
      </c>
    </row>
    <row r="491" spans="1:65" s="2" customFormat="1" ht="21.75" customHeight="1">
      <c r="A491" s="31"/>
      <c r="B491" s="32"/>
      <c r="C491" s="217" t="s">
        <v>1054</v>
      </c>
      <c r="D491" s="217" t="s">
        <v>150</v>
      </c>
      <c r="E491" s="218" t="s">
        <v>1055</v>
      </c>
      <c r="F491" s="219" t="s">
        <v>1056</v>
      </c>
      <c r="G491" s="220" t="s">
        <v>153</v>
      </c>
      <c r="H491" s="221">
        <v>1</v>
      </c>
      <c r="I491" s="222"/>
      <c r="J491" s="222"/>
      <c r="K491" s="223">
        <f>ROUND(P491*H491,2)</f>
        <v>0</v>
      </c>
      <c r="L491" s="219" t="s">
        <v>154</v>
      </c>
      <c r="M491" s="34"/>
      <c r="N491" s="224" t="s">
        <v>1</v>
      </c>
      <c r="O491" s="225" t="s">
        <v>43</v>
      </c>
      <c r="P491" s="226">
        <f>I491+J491</f>
        <v>0</v>
      </c>
      <c r="Q491" s="226">
        <f>ROUND(I491*H491,2)</f>
        <v>0</v>
      </c>
      <c r="R491" s="226">
        <f>ROUND(J491*H491,2)</f>
        <v>0</v>
      </c>
      <c r="S491" s="67"/>
      <c r="T491" s="227">
        <f>S491*H491</f>
        <v>0</v>
      </c>
      <c r="U491" s="227">
        <v>0</v>
      </c>
      <c r="V491" s="227">
        <f>U491*H491</f>
        <v>0</v>
      </c>
      <c r="W491" s="227">
        <v>0</v>
      </c>
      <c r="X491" s="227">
        <f>W491*H491</f>
        <v>0</v>
      </c>
      <c r="Y491" s="228" t="s">
        <v>1</v>
      </c>
      <c r="Z491" s="31"/>
      <c r="AA491" s="31"/>
      <c r="AB491" s="31"/>
      <c r="AC491" s="31"/>
      <c r="AD491" s="31"/>
      <c r="AE491" s="31"/>
      <c r="AR491" s="229" t="s">
        <v>155</v>
      </c>
      <c r="AT491" s="229" t="s">
        <v>150</v>
      </c>
      <c r="AU491" s="229" t="s">
        <v>88</v>
      </c>
      <c r="AY491" s="13" t="s">
        <v>148</v>
      </c>
      <c r="BE491" s="111">
        <f>IF(O491="základní",K491,0)</f>
        <v>0</v>
      </c>
      <c r="BF491" s="111">
        <f>IF(O491="snížená",K491,0)</f>
        <v>0</v>
      </c>
      <c r="BG491" s="111">
        <f>IF(O491="zákl. přenesená",K491,0)</f>
        <v>0</v>
      </c>
      <c r="BH491" s="111">
        <f>IF(O491="sníž. přenesená",K491,0)</f>
        <v>0</v>
      </c>
      <c r="BI491" s="111">
        <f>IF(O491="nulová",K491,0)</f>
        <v>0</v>
      </c>
      <c r="BJ491" s="13" t="s">
        <v>88</v>
      </c>
      <c r="BK491" s="111">
        <f>ROUND(P491*H491,2)</f>
        <v>0</v>
      </c>
      <c r="BL491" s="13" t="s">
        <v>155</v>
      </c>
      <c r="BM491" s="229" t="s">
        <v>1057</v>
      </c>
    </row>
    <row r="492" spans="1:65" s="2" customFormat="1" ht="29.25">
      <c r="A492" s="31"/>
      <c r="B492" s="32"/>
      <c r="C492" s="33"/>
      <c r="D492" s="230" t="s">
        <v>157</v>
      </c>
      <c r="E492" s="33"/>
      <c r="F492" s="231" t="s">
        <v>1058</v>
      </c>
      <c r="G492" s="33"/>
      <c r="H492" s="33"/>
      <c r="I492" s="125"/>
      <c r="J492" s="125"/>
      <c r="K492" s="33"/>
      <c r="L492" s="33"/>
      <c r="M492" s="34"/>
      <c r="N492" s="232"/>
      <c r="O492" s="233"/>
      <c r="P492" s="67"/>
      <c r="Q492" s="67"/>
      <c r="R492" s="67"/>
      <c r="S492" s="67"/>
      <c r="T492" s="67"/>
      <c r="U492" s="67"/>
      <c r="V492" s="67"/>
      <c r="W492" s="67"/>
      <c r="X492" s="67"/>
      <c r="Y492" s="68"/>
      <c r="Z492" s="31"/>
      <c r="AA492" s="31"/>
      <c r="AB492" s="31"/>
      <c r="AC492" s="31"/>
      <c r="AD492" s="31"/>
      <c r="AE492" s="31"/>
      <c r="AT492" s="13" t="s">
        <v>157</v>
      </c>
      <c r="AU492" s="13" t="s">
        <v>88</v>
      </c>
    </row>
    <row r="493" spans="1:65" s="2" customFormat="1" ht="21.75" customHeight="1">
      <c r="A493" s="31"/>
      <c r="B493" s="32"/>
      <c r="C493" s="217" t="s">
        <v>1059</v>
      </c>
      <c r="D493" s="217" t="s">
        <v>150</v>
      </c>
      <c r="E493" s="218" t="s">
        <v>1060</v>
      </c>
      <c r="F493" s="219" t="s">
        <v>1061</v>
      </c>
      <c r="G493" s="220" t="s">
        <v>153</v>
      </c>
      <c r="H493" s="221">
        <v>1</v>
      </c>
      <c r="I493" s="222"/>
      <c r="J493" s="222"/>
      <c r="K493" s="223">
        <f>ROUND(P493*H493,2)</f>
        <v>0</v>
      </c>
      <c r="L493" s="219" t="s">
        <v>154</v>
      </c>
      <c r="M493" s="34"/>
      <c r="N493" s="224" t="s">
        <v>1</v>
      </c>
      <c r="O493" s="225" t="s">
        <v>43</v>
      </c>
      <c r="P493" s="226">
        <f>I493+J493</f>
        <v>0</v>
      </c>
      <c r="Q493" s="226">
        <f>ROUND(I493*H493,2)</f>
        <v>0</v>
      </c>
      <c r="R493" s="226">
        <f>ROUND(J493*H493,2)</f>
        <v>0</v>
      </c>
      <c r="S493" s="67"/>
      <c r="T493" s="227">
        <f>S493*H493</f>
        <v>0</v>
      </c>
      <c r="U493" s="227">
        <v>0</v>
      </c>
      <c r="V493" s="227">
        <f>U493*H493</f>
        <v>0</v>
      </c>
      <c r="W493" s="227">
        <v>0</v>
      </c>
      <c r="X493" s="227">
        <f>W493*H493</f>
        <v>0</v>
      </c>
      <c r="Y493" s="228" t="s">
        <v>1</v>
      </c>
      <c r="Z493" s="31"/>
      <c r="AA493" s="31"/>
      <c r="AB493" s="31"/>
      <c r="AC493" s="31"/>
      <c r="AD493" s="31"/>
      <c r="AE493" s="31"/>
      <c r="AR493" s="229" t="s">
        <v>155</v>
      </c>
      <c r="AT493" s="229" t="s">
        <v>150</v>
      </c>
      <c r="AU493" s="229" t="s">
        <v>88</v>
      </c>
      <c r="AY493" s="13" t="s">
        <v>148</v>
      </c>
      <c r="BE493" s="111">
        <f>IF(O493="základní",K493,0)</f>
        <v>0</v>
      </c>
      <c r="BF493" s="111">
        <f>IF(O493="snížená",K493,0)</f>
        <v>0</v>
      </c>
      <c r="BG493" s="111">
        <f>IF(O493="zákl. přenesená",K493,0)</f>
        <v>0</v>
      </c>
      <c r="BH493" s="111">
        <f>IF(O493="sníž. přenesená",K493,0)</f>
        <v>0</v>
      </c>
      <c r="BI493" s="111">
        <f>IF(O493="nulová",K493,0)</f>
        <v>0</v>
      </c>
      <c r="BJ493" s="13" t="s">
        <v>88</v>
      </c>
      <c r="BK493" s="111">
        <f>ROUND(P493*H493,2)</f>
        <v>0</v>
      </c>
      <c r="BL493" s="13" t="s">
        <v>155</v>
      </c>
      <c r="BM493" s="229" t="s">
        <v>1062</v>
      </c>
    </row>
    <row r="494" spans="1:65" s="2" customFormat="1" ht="29.25">
      <c r="A494" s="31"/>
      <c r="B494" s="32"/>
      <c r="C494" s="33"/>
      <c r="D494" s="230" t="s">
        <v>157</v>
      </c>
      <c r="E494" s="33"/>
      <c r="F494" s="231" t="s">
        <v>1063</v>
      </c>
      <c r="G494" s="33"/>
      <c r="H494" s="33"/>
      <c r="I494" s="125"/>
      <c r="J494" s="125"/>
      <c r="K494" s="33"/>
      <c r="L494" s="33"/>
      <c r="M494" s="34"/>
      <c r="N494" s="232"/>
      <c r="O494" s="233"/>
      <c r="P494" s="67"/>
      <c r="Q494" s="67"/>
      <c r="R494" s="67"/>
      <c r="S494" s="67"/>
      <c r="T494" s="67"/>
      <c r="U494" s="67"/>
      <c r="V494" s="67"/>
      <c r="W494" s="67"/>
      <c r="X494" s="67"/>
      <c r="Y494" s="68"/>
      <c r="Z494" s="31"/>
      <c r="AA494" s="31"/>
      <c r="AB494" s="31"/>
      <c r="AC494" s="31"/>
      <c r="AD494" s="31"/>
      <c r="AE494" s="31"/>
      <c r="AT494" s="13" t="s">
        <v>157</v>
      </c>
      <c r="AU494" s="13" t="s">
        <v>88</v>
      </c>
    </row>
    <row r="495" spans="1:65" s="2" customFormat="1" ht="21.75" customHeight="1">
      <c r="A495" s="31"/>
      <c r="B495" s="32"/>
      <c r="C495" s="217" t="s">
        <v>1064</v>
      </c>
      <c r="D495" s="217" t="s">
        <v>150</v>
      </c>
      <c r="E495" s="218" t="s">
        <v>1065</v>
      </c>
      <c r="F495" s="219" t="s">
        <v>1066</v>
      </c>
      <c r="G495" s="220" t="s">
        <v>153</v>
      </c>
      <c r="H495" s="221">
        <v>1</v>
      </c>
      <c r="I495" s="222"/>
      <c r="J495" s="222"/>
      <c r="K495" s="223">
        <f>ROUND(P495*H495,2)</f>
        <v>0</v>
      </c>
      <c r="L495" s="219" t="s">
        <v>154</v>
      </c>
      <c r="M495" s="34"/>
      <c r="N495" s="224" t="s">
        <v>1</v>
      </c>
      <c r="O495" s="225" t="s">
        <v>43</v>
      </c>
      <c r="P495" s="226">
        <f>I495+J495</f>
        <v>0</v>
      </c>
      <c r="Q495" s="226">
        <f>ROUND(I495*H495,2)</f>
        <v>0</v>
      </c>
      <c r="R495" s="226">
        <f>ROUND(J495*H495,2)</f>
        <v>0</v>
      </c>
      <c r="S495" s="67"/>
      <c r="T495" s="227">
        <f>S495*H495</f>
        <v>0</v>
      </c>
      <c r="U495" s="227">
        <v>0</v>
      </c>
      <c r="V495" s="227">
        <f>U495*H495</f>
        <v>0</v>
      </c>
      <c r="W495" s="227">
        <v>0</v>
      </c>
      <c r="X495" s="227">
        <f>W495*H495</f>
        <v>0</v>
      </c>
      <c r="Y495" s="228" t="s">
        <v>1</v>
      </c>
      <c r="Z495" s="31"/>
      <c r="AA495" s="31"/>
      <c r="AB495" s="31"/>
      <c r="AC495" s="31"/>
      <c r="AD495" s="31"/>
      <c r="AE495" s="31"/>
      <c r="AR495" s="229" t="s">
        <v>155</v>
      </c>
      <c r="AT495" s="229" t="s">
        <v>150</v>
      </c>
      <c r="AU495" s="229" t="s">
        <v>88</v>
      </c>
      <c r="AY495" s="13" t="s">
        <v>148</v>
      </c>
      <c r="BE495" s="111">
        <f>IF(O495="základní",K495,0)</f>
        <v>0</v>
      </c>
      <c r="BF495" s="111">
        <f>IF(O495="snížená",K495,0)</f>
        <v>0</v>
      </c>
      <c r="BG495" s="111">
        <f>IF(O495="zákl. přenesená",K495,0)</f>
        <v>0</v>
      </c>
      <c r="BH495" s="111">
        <f>IF(O495="sníž. přenesená",K495,0)</f>
        <v>0</v>
      </c>
      <c r="BI495" s="111">
        <f>IF(O495="nulová",K495,0)</f>
        <v>0</v>
      </c>
      <c r="BJ495" s="13" t="s">
        <v>88</v>
      </c>
      <c r="BK495" s="111">
        <f>ROUND(P495*H495,2)</f>
        <v>0</v>
      </c>
      <c r="BL495" s="13" t="s">
        <v>155</v>
      </c>
      <c r="BM495" s="229" t="s">
        <v>1067</v>
      </c>
    </row>
    <row r="496" spans="1:65" s="2" customFormat="1" ht="29.25">
      <c r="A496" s="31"/>
      <c r="B496" s="32"/>
      <c r="C496" s="33"/>
      <c r="D496" s="230" t="s">
        <v>157</v>
      </c>
      <c r="E496" s="33"/>
      <c r="F496" s="231" t="s">
        <v>1068</v>
      </c>
      <c r="G496" s="33"/>
      <c r="H496" s="33"/>
      <c r="I496" s="125"/>
      <c r="J496" s="125"/>
      <c r="K496" s="33"/>
      <c r="L496" s="33"/>
      <c r="M496" s="34"/>
      <c r="N496" s="232"/>
      <c r="O496" s="233"/>
      <c r="P496" s="67"/>
      <c r="Q496" s="67"/>
      <c r="R496" s="67"/>
      <c r="S496" s="67"/>
      <c r="T496" s="67"/>
      <c r="U496" s="67"/>
      <c r="V496" s="67"/>
      <c r="W496" s="67"/>
      <c r="X496" s="67"/>
      <c r="Y496" s="68"/>
      <c r="Z496" s="31"/>
      <c r="AA496" s="31"/>
      <c r="AB496" s="31"/>
      <c r="AC496" s="31"/>
      <c r="AD496" s="31"/>
      <c r="AE496" s="31"/>
      <c r="AT496" s="13" t="s">
        <v>157</v>
      </c>
      <c r="AU496" s="13" t="s">
        <v>88</v>
      </c>
    </row>
    <row r="497" spans="1:65" s="2" customFormat="1" ht="21.75" customHeight="1">
      <c r="A497" s="31"/>
      <c r="B497" s="32"/>
      <c r="C497" s="217" t="s">
        <v>1069</v>
      </c>
      <c r="D497" s="217" t="s">
        <v>150</v>
      </c>
      <c r="E497" s="218" t="s">
        <v>1070</v>
      </c>
      <c r="F497" s="219" t="s">
        <v>1071</v>
      </c>
      <c r="G497" s="220" t="s">
        <v>153</v>
      </c>
      <c r="H497" s="221">
        <v>1</v>
      </c>
      <c r="I497" s="222"/>
      <c r="J497" s="222"/>
      <c r="K497" s="223">
        <f>ROUND(P497*H497,2)</f>
        <v>0</v>
      </c>
      <c r="L497" s="219" t="s">
        <v>154</v>
      </c>
      <c r="M497" s="34"/>
      <c r="N497" s="224" t="s">
        <v>1</v>
      </c>
      <c r="O497" s="225" t="s">
        <v>43</v>
      </c>
      <c r="P497" s="226">
        <f>I497+J497</f>
        <v>0</v>
      </c>
      <c r="Q497" s="226">
        <f>ROUND(I497*H497,2)</f>
        <v>0</v>
      </c>
      <c r="R497" s="226">
        <f>ROUND(J497*H497,2)</f>
        <v>0</v>
      </c>
      <c r="S497" s="67"/>
      <c r="T497" s="227">
        <f>S497*H497</f>
        <v>0</v>
      </c>
      <c r="U497" s="227">
        <v>0</v>
      </c>
      <c r="V497" s="227">
        <f>U497*H497</f>
        <v>0</v>
      </c>
      <c r="W497" s="227">
        <v>0</v>
      </c>
      <c r="X497" s="227">
        <f>W497*H497</f>
        <v>0</v>
      </c>
      <c r="Y497" s="228" t="s">
        <v>1</v>
      </c>
      <c r="Z497" s="31"/>
      <c r="AA497" s="31"/>
      <c r="AB497" s="31"/>
      <c r="AC497" s="31"/>
      <c r="AD497" s="31"/>
      <c r="AE497" s="31"/>
      <c r="AR497" s="229" t="s">
        <v>155</v>
      </c>
      <c r="AT497" s="229" t="s">
        <v>150</v>
      </c>
      <c r="AU497" s="229" t="s">
        <v>88</v>
      </c>
      <c r="AY497" s="13" t="s">
        <v>148</v>
      </c>
      <c r="BE497" s="111">
        <f>IF(O497="základní",K497,0)</f>
        <v>0</v>
      </c>
      <c r="BF497" s="111">
        <f>IF(O497="snížená",K497,0)</f>
        <v>0</v>
      </c>
      <c r="BG497" s="111">
        <f>IF(O497="zákl. přenesená",K497,0)</f>
        <v>0</v>
      </c>
      <c r="BH497" s="111">
        <f>IF(O497="sníž. přenesená",K497,0)</f>
        <v>0</v>
      </c>
      <c r="BI497" s="111">
        <f>IF(O497="nulová",K497,0)</f>
        <v>0</v>
      </c>
      <c r="BJ497" s="13" t="s">
        <v>88</v>
      </c>
      <c r="BK497" s="111">
        <f>ROUND(P497*H497,2)</f>
        <v>0</v>
      </c>
      <c r="BL497" s="13" t="s">
        <v>155</v>
      </c>
      <c r="BM497" s="229" t="s">
        <v>1072</v>
      </c>
    </row>
    <row r="498" spans="1:65" s="2" customFormat="1" ht="29.25">
      <c r="A498" s="31"/>
      <c r="B498" s="32"/>
      <c r="C498" s="33"/>
      <c r="D498" s="230" t="s">
        <v>157</v>
      </c>
      <c r="E498" s="33"/>
      <c r="F498" s="231" t="s">
        <v>1073</v>
      </c>
      <c r="G498" s="33"/>
      <c r="H498" s="33"/>
      <c r="I498" s="125"/>
      <c r="J498" s="125"/>
      <c r="K498" s="33"/>
      <c r="L498" s="33"/>
      <c r="M498" s="34"/>
      <c r="N498" s="232"/>
      <c r="O498" s="233"/>
      <c r="P498" s="67"/>
      <c r="Q498" s="67"/>
      <c r="R498" s="67"/>
      <c r="S498" s="67"/>
      <c r="T498" s="67"/>
      <c r="U498" s="67"/>
      <c r="V498" s="67"/>
      <c r="W498" s="67"/>
      <c r="X498" s="67"/>
      <c r="Y498" s="68"/>
      <c r="Z498" s="31"/>
      <c r="AA498" s="31"/>
      <c r="AB498" s="31"/>
      <c r="AC498" s="31"/>
      <c r="AD498" s="31"/>
      <c r="AE498" s="31"/>
      <c r="AT498" s="13" t="s">
        <v>157</v>
      </c>
      <c r="AU498" s="13" t="s">
        <v>88</v>
      </c>
    </row>
    <row r="499" spans="1:65" s="2" customFormat="1" ht="21.75" customHeight="1">
      <c r="A499" s="31"/>
      <c r="B499" s="32"/>
      <c r="C499" s="217" t="s">
        <v>1074</v>
      </c>
      <c r="D499" s="217" t="s">
        <v>150</v>
      </c>
      <c r="E499" s="218" t="s">
        <v>1075</v>
      </c>
      <c r="F499" s="219" t="s">
        <v>1076</v>
      </c>
      <c r="G499" s="220" t="s">
        <v>153</v>
      </c>
      <c r="H499" s="221">
        <v>1</v>
      </c>
      <c r="I499" s="222"/>
      <c r="J499" s="222"/>
      <c r="K499" s="223">
        <f>ROUND(P499*H499,2)</f>
        <v>0</v>
      </c>
      <c r="L499" s="219" t="s">
        <v>154</v>
      </c>
      <c r="M499" s="34"/>
      <c r="N499" s="224" t="s">
        <v>1</v>
      </c>
      <c r="O499" s="225" t="s">
        <v>43</v>
      </c>
      <c r="P499" s="226">
        <f>I499+J499</f>
        <v>0</v>
      </c>
      <c r="Q499" s="226">
        <f>ROUND(I499*H499,2)</f>
        <v>0</v>
      </c>
      <c r="R499" s="226">
        <f>ROUND(J499*H499,2)</f>
        <v>0</v>
      </c>
      <c r="S499" s="67"/>
      <c r="T499" s="227">
        <f>S499*H499</f>
        <v>0</v>
      </c>
      <c r="U499" s="227">
        <v>0</v>
      </c>
      <c r="V499" s="227">
        <f>U499*H499</f>
        <v>0</v>
      </c>
      <c r="W499" s="227">
        <v>0</v>
      </c>
      <c r="X499" s="227">
        <f>W499*H499</f>
        <v>0</v>
      </c>
      <c r="Y499" s="228" t="s">
        <v>1</v>
      </c>
      <c r="Z499" s="31"/>
      <c r="AA499" s="31"/>
      <c r="AB499" s="31"/>
      <c r="AC499" s="31"/>
      <c r="AD499" s="31"/>
      <c r="AE499" s="31"/>
      <c r="AR499" s="229" t="s">
        <v>155</v>
      </c>
      <c r="AT499" s="229" t="s">
        <v>150</v>
      </c>
      <c r="AU499" s="229" t="s">
        <v>88</v>
      </c>
      <c r="AY499" s="13" t="s">
        <v>148</v>
      </c>
      <c r="BE499" s="111">
        <f>IF(O499="základní",K499,0)</f>
        <v>0</v>
      </c>
      <c r="BF499" s="111">
        <f>IF(O499="snížená",K499,0)</f>
        <v>0</v>
      </c>
      <c r="BG499" s="111">
        <f>IF(O499="zákl. přenesená",K499,0)</f>
        <v>0</v>
      </c>
      <c r="BH499" s="111">
        <f>IF(O499="sníž. přenesená",K499,0)</f>
        <v>0</v>
      </c>
      <c r="BI499" s="111">
        <f>IF(O499="nulová",K499,0)</f>
        <v>0</v>
      </c>
      <c r="BJ499" s="13" t="s">
        <v>88</v>
      </c>
      <c r="BK499" s="111">
        <f>ROUND(P499*H499,2)</f>
        <v>0</v>
      </c>
      <c r="BL499" s="13" t="s">
        <v>155</v>
      </c>
      <c r="BM499" s="229" t="s">
        <v>1077</v>
      </c>
    </row>
    <row r="500" spans="1:65" s="2" customFormat="1" ht="29.25">
      <c r="A500" s="31"/>
      <c r="B500" s="32"/>
      <c r="C500" s="33"/>
      <c r="D500" s="230" t="s">
        <v>157</v>
      </c>
      <c r="E500" s="33"/>
      <c r="F500" s="231" t="s">
        <v>1078</v>
      </c>
      <c r="G500" s="33"/>
      <c r="H500" s="33"/>
      <c r="I500" s="125"/>
      <c r="J500" s="125"/>
      <c r="K500" s="33"/>
      <c r="L500" s="33"/>
      <c r="M500" s="34"/>
      <c r="N500" s="232"/>
      <c r="O500" s="233"/>
      <c r="P500" s="67"/>
      <c r="Q500" s="67"/>
      <c r="R500" s="67"/>
      <c r="S500" s="67"/>
      <c r="T500" s="67"/>
      <c r="U500" s="67"/>
      <c r="V500" s="67"/>
      <c r="W500" s="67"/>
      <c r="X500" s="67"/>
      <c r="Y500" s="68"/>
      <c r="Z500" s="31"/>
      <c r="AA500" s="31"/>
      <c r="AB500" s="31"/>
      <c r="AC500" s="31"/>
      <c r="AD500" s="31"/>
      <c r="AE500" s="31"/>
      <c r="AT500" s="13" t="s">
        <v>157</v>
      </c>
      <c r="AU500" s="13" t="s">
        <v>88</v>
      </c>
    </row>
    <row r="501" spans="1:65" s="2" customFormat="1" ht="21.75" customHeight="1">
      <c r="A501" s="31"/>
      <c r="B501" s="32"/>
      <c r="C501" s="217" t="s">
        <v>1079</v>
      </c>
      <c r="D501" s="217" t="s">
        <v>150</v>
      </c>
      <c r="E501" s="218" t="s">
        <v>1080</v>
      </c>
      <c r="F501" s="219" t="s">
        <v>1081</v>
      </c>
      <c r="G501" s="220" t="s">
        <v>153</v>
      </c>
      <c r="H501" s="221">
        <v>1</v>
      </c>
      <c r="I501" s="222"/>
      <c r="J501" s="222"/>
      <c r="K501" s="223">
        <f>ROUND(P501*H501,2)</f>
        <v>0</v>
      </c>
      <c r="L501" s="219" t="s">
        <v>154</v>
      </c>
      <c r="M501" s="34"/>
      <c r="N501" s="224" t="s">
        <v>1</v>
      </c>
      <c r="O501" s="225" t="s">
        <v>43</v>
      </c>
      <c r="P501" s="226">
        <f>I501+J501</f>
        <v>0</v>
      </c>
      <c r="Q501" s="226">
        <f>ROUND(I501*H501,2)</f>
        <v>0</v>
      </c>
      <c r="R501" s="226">
        <f>ROUND(J501*H501,2)</f>
        <v>0</v>
      </c>
      <c r="S501" s="67"/>
      <c r="T501" s="227">
        <f>S501*H501</f>
        <v>0</v>
      </c>
      <c r="U501" s="227">
        <v>0</v>
      </c>
      <c r="V501" s="227">
        <f>U501*H501</f>
        <v>0</v>
      </c>
      <c r="W501" s="227">
        <v>0</v>
      </c>
      <c r="X501" s="227">
        <f>W501*H501</f>
        <v>0</v>
      </c>
      <c r="Y501" s="228" t="s">
        <v>1</v>
      </c>
      <c r="Z501" s="31"/>
      <c r="AA501" s="31"/>
      <c r="AB501" s="31"/>
      <c r="AC501" s="31"/>
      <c r="AD501" s="31"/>
      <c r="AE501" s="31"/>
      <c r="AR501" s="229" t="s">
        <v>155</v>
      </c>
      <c r="AT501" s="229" t="s">
        <v>150</v>
      </c>
      <c r="AU501" s="229" t="s">
        <v>88</v>
      </c>
      <c r="AY501" s="13" t="s">
        <v>148</v>
      </c>
      <c r="BE501" s="111">
        <f>IF(O501="základní",K501,0)</f>
        <v>0</v>
      </c>
      <c r="BF501" s="111">
        <f>IF(O501="snížená",K501,0)</f>
        <v>0</v>
      </c>
      <c r="BG501" s="111">
        <f>IF(O501="zákl. přenesená",K501,0)</f>
        <v>0</v>
      </c>
      <c r="BH501" s="111">
        <f>IF(O501="sníž. přenesená",K501,0)</f>
        <v>0</v>
      </c>
      <c r="BI501" s="111">
        <f>IF(O501="nulová",K501,0)</f>
        <v>0</v>
      </c>
      <c r="BJ501" s="13" t="s">
        <v>88</v>
      </c>
      <c r="BK501" s="111">
        <f>ROUND(P501*H501,2)</f>
        <v>0</v>
      </c>
      <c r="BL501" s="13" t="s">
        <v>155</v>
      </c>
      <c r="BM501" s="229" t="s">
        <v>1082</v>
      </c>
    </row>
    <row r="502" spans="1:65" s="2" customFormat="1" ht="29.25">
      <c r="A502" s="31"/>
      <c r="B502" s="32"/>
      <c r="C502" s="33"/>
      <c r="D502" s="230" t="s">
        <v>157</v>
      </c>
      <c r="E502" s="33"/>
      <c r="F502" s="231" t="s">
        <v>1083</v>
      </c>
      <c r="G502" s="33"/>
      <c r="H502" s="33"/>
      <c r="I502" s="125"/>
      <c r="J502" s="125"/>
      <c r="K502" s="33"/>
      <c r="L502" s="33"/>
      <c r="M502" s="34"/>
      <c r="N502" s="232"/>
      <c r="O502" s="233"/>
      <c r="P502" s="67"/>
      <c r="Q502" s="67"/>
      <c r="R502" s="67"/>
      <c r="S502" s="67"/>
      <c r="T502" s="67"/>
      <c r="U502" s="67"/>
      <c r="V502" s="67"/>
      <c r="W502" s="67"/>
      <c r="X502" s="67"/>
      <c r="Y502" s="68"/>
      <c r="Z502" s="31"/>
      <c r="AA502" s="31"/>
      <c r="AB502" s="31"/>
      <c r="AC502" s="31"/>
      <c r="AD502" s="31"/>
      <c r="AE502" s="31"/>
      <c r="AT502" s="13" t="s">
        <v>157</v>
      </c>
      <c r="AU502" s="13" t="s">
        <v>88</v>
      </c>
    </row>
    <row r="503" spans="1:65" s="2" customFormat="1" ht="21.75" customHeight="1">
      <c r="A503" s="31"/>
      <c r="B503" s="32"/>
      <c r="C503" s="217" t="s">
        <v>1084</v>
      </c>
      <c r="D503" s="217" t="s">
        <v>150</v>
      </c>
      <c r="E503" s="218" t="s">
        <v>1085</v>
      </c>
      <c r="F503" s="219" t="s">
        <v>1086</v>
      </c>
      <c r="G503" s="220" t="s">
        <v>153</v>
      </c>
      <c r="H503" s="221">
        <v>1</v>
      </c>
      <c r="I503" s="222"/>
      <c r="J503" s="222"/>
      <c r="K503" s="223">
        <f>ROUND(P503*H503,2)</f>
        <v>0</v>
      </c>
      <c r="L503" s="219" t="s">
        <v>154</v>
      </c>
      <c r="M503" s="34"/>
      <c r="N503" s="224" t="s">
        <v>1</v>
      </c>
      <c r="O503" s="225" t="s">
        <v>43</v>
      </c>
      <c r="P503" s="226">
        <f>I503+J503</f>
        <v>0</v>
      </c>
      <c r="Q503" s="226">
        <f>ROUND(I503*H503,2)</f>
        <v>0</v>
      </c>
      <c r="R503" s="226">
        <f>ROUND(J503*H503,2)</f>
        <v>0</v>
      </c>
      <c r="S503" s="67"/>
      <c r="T503" s="227">
        <f>S503*H503</f>
        <v>0</v>
      </c>
      <c r="U503" s="227">
        <v>0</v>
      </c>
      <c r="V503" s="227">
        <f>U503*H503</f>
        <v>0</v>
      </c>
      <c r="W503" s="227">
        <v>0</v>
      </c>
      <c r="X503" s="227">
        <f>W503*H503</f>
        <v>0</v>
      </c>
      <c r="Y503" s="228" t="s">
        <v>1</v>
      </c>
      <c r="Z503" s="31"/>
      <c r="AA503" s="31"/>
      <c r="AB503" s="31"/>
      <c r="AC503" s="31"/>
      <c r="AD503" s="31"/>
      <c r="AE503" s="31"/>
      <c r="AR503" s="229" t="s">
        <v>155</v>
      </c>
      <c r="AT503" s="229" t="s">
        <v>150</v>
      </c>
      <c r="AU503" s="229" t="s">
        <v>88</v>
      </c>
      <c r="AY503" s="13" t="s">
        <v>148</v>
      </c>
      <c r="BE503" s="111">
        <f>IF(O503="základní",K503,0)</f>
        <v>0</v>
      </c>
      <c r="BF503" s="111">
        <f>IF(O503="snížená",K503,0)</f>
        <v>0</v>
      </c>
      <c r="BG503" s="111">
        <f>IF(O503="zákl. přenesená",K503,0)</f>
        <v>0</v>
      </c>
      <c r="BH503" s="111">
        <f>IF(O503="sníž. přenesená",K503,0)</f>
        <v>0</v>
      </c>
      <c r="BI503" s="111">
        <f>IF(O503="nulová",K503,0)</f>
        <v>0</v>
      </c>
      <c r="BJ503" s="13" t="s">
        <v>88</v>
      </c>
      <c r="BK503" s="111">
        <f>ROUND(P503*H503,2)</f>
        <v>0</v>
      </c>
      <c r="BL503" s="13" t="s">
        <v>155</v>
      </c>
      <c r="BM503" s="229" t="s">
        <v>1087</v>
      </c>
    </row>
    <row r="504" spans="1:65" s="2" customFormat="1" ht="29.25">
      <c r="A504" s="31"/>
      <c r="B504" s="32"/>
      <c r="C504" s="33"/>
      <c r="D504" s="230" t="s">
        <v>157</v>
      </c>
      <c r="E504" s="33"/>
      <c r="F504" s="231" t="s">
        <v>1088</v>
      </c>
      <c r="G504" s="33"/>
      <c r="H504" s="33"/>
      <c r="I504" s="125"/>
      <c r="J504" s="125"/>
      <c r="K504" s="33"/>
      <c r="L504" s="33"/>
      <c r="M504" s="34"/>
      <c r="N504" s="232"/>
      <c r="O504" s="233"/>
      <c r="P504" s="67"/>
      <c r="Q504" s="67"/>
      <c r="R504" s="67"/>
      <c r="S504" s="67"/>
      <c r="T504" s="67"/>
      <c r="U504" s="67"/>
      <c r="V504" s="67"/>
      <c r="W504" s="67"/>
      <c r="X504" s="67"/>
      <c r="Y504" s="68"/>
      <c r="Z504" s="31"/>
      <c r="AA504" s="31"/>
      <c r="AB504" s="31"/>
      <c r="AC504" s="31"/>
      <c r="AD504" s="31"/>
      <c r="AE504" s="31"/>
      <c r="AT504" s="13" t="s">
        <v>157</v>
      </c>
      <c r="AU504" s="13" t="s">
        <v>88</v>
      </c>
    </row>
    <row r="505" spans="1:65" s="2" customFormat="1" ht="21.75" customHeight="1">
      <c r="A505" s="31"/>
      <c r="B505" s="32"/>
      <c r="C505" s="217" t="s">
        <v>1089</v>
      </c>
      <c r="D505" s="217" t="s">
        <v>150</v>
      </c>
      <c r="E505" s="218" t="s">
        <v>1090</v>
      </c>
      <c r="F505" s="219" t="s">
        <v>1091</v>
      </c>
      <c r="G505" s="220" t="s">
        <v>153</v>
      </c>
      <c r="H505" s="221">
        <v>32</v>
      </c>
      <c r="I505" s="222"/>
      <c r="J505" s="222"/>
      <c r="K505" s="223">
        <f>ROUND(P505*H505,2)</f>
        <v>0</v>
      </c>
      <c r="L505" s="219" t="s">
        <v>154</v>
      </c>
      <c r="M505" s="34"/>
      <c r="N505" s="224" t="s">
        <v>1</v>
      </c>
      <c r="O505" s="225" t="s">
        <v>43</v>
      </c>
      <c r="P505" s="226">
        <f>I505+J505</f>
        <v>0</v>
      </c>
      <c r="Q505" s="226">
        <f>ROUND(I505*H505,2)</f>
        <v>0</v>
      </c>
      <c r="R505" s="226">
        <f>ROUND(J505*H505,2)</f>
        <v>0</v>
      </c>
      <c r="S505" s="67"/>
      <c r="T505" s="227">
        <f>S505*H505</f>
        <v>0</v>
      </c>
      <c r="U505" s="227">
        <v>0</v>
      </c>
      <c r="V505" s="227">
        <f>U505*H505</f>
        <v>0</v>
      </c>
      <c r="W505" s="227">
        <v>0</v>
      </c>
      <c r="X505" s="227">
        <f>W505*H505</f>
        <v>0</v>
      </c>
      <c r="Y505" s="228" t="s">
        <v>1</v>
      </c>
      <c r="Z505" s="31"/>
      <c r="AA505" s="31"/>
      <c r="AB505" s="31"/>
      <c r="AC505" s="31"/>
      <c r="AD505" s="31"/>
      <c r="AE505" s="31"/>
      <c r="AR505" s="229" t="s">
        <v>155</v>
      </c>
      <c r="AT505" s="229" t="s">
        <v>150</v>
      </c>
      <c r="AU505" s="229" t="s">
        <v>88</v>
      </c>
      <c r="AY505" s="13" t="s">
        <v>148</v>
      </c>
      <c r="BE505" s="111">
        <f>IF(O505="základní",K505,0)</f>
        <v>0</v>
      </c>
      <c r="BF505" s="111">
        <f>IF(O505="snížená",K505,0)</f>
        <v>0</v>
      </c>
      <c r="BG505" s="111">
        <f>IF(O505="zákl. přenesená",K505,0)</f>
        <v>0</v>
      </c>
      <c r="BH505" s="111">
        <f>IF(O505="sníž. přenesená",K505,0)</f>
        <v>0</v>
      </c>
      <c r="BI505" s="111">
        <f>IF(O505="nulová",K505,0)</f>
        <v>0</v>
      </c>
      <c r="BJ505" s="13" t="s">
        <v>88</v>
      </c>
      <c r="BK505" s="111">
        <f>ROUND(P505*H505,2)</f>
        <v>0</v>
      </c>
      <c r="BL505" s="13" t="s">
        <v>155</v>
      </c>
      <c r="BM505" s="229" t="s">
        <v>1092</v>
      </c>
    </row>
    <row r="506" spans="1:65" s="2" customFormat="1" ht="29.25">
      <c r="A506" s="31"/>
      <c r="B506" s="32"/>
      <c r="C506" s="33"/>
      <c r="D506" s="230" t="s">
        <v>157</v>
      </c>
      <c r="E506" s="33"/>
      <c r="F506" s="231" t="s">
        <v>1093</v>
      </c>
      <c r="G506" s="33"/>
      <c r="H506" s="33"/>
      <c r="I506" s="125"/>
      <c r="J506" s="125"/>
      <c r="K506" s="33"/>
      <c r="L506" s="33"/>
      <c r="M506" s="34"/>
      <c r="N506" s="232"/>
      <c r="O506" s="233"/>
      <c r="P506" s="67"/>
      <c r="Q506" s="67"/>
      <c r="R506" s="67"/>
      <c r="S506" s="67"/>
      <c r="T506" s="67"/>
      <c r="U506" s="67"/>
      <c r="V506" s="67"/>
      <c r="W506" s="67"/>
      <c r="X506" s="67"/>
      <c r="Y506" s="68"/>
      <c r="Z506" s="31"/>
      <c r="AA506" s="31"/>
      <c r="AB506" s="31"/>
      <c r="AC506" s="31"/>
      <c r="AD506" s="31"/>
      <c r="AE506" s="31"/>
      <c r="AT506" s="13" t="s">
        <v>157</v>
      </c>
      <c r="AU506" s="13" t="s">
        <v>88</v>
      </c>
    </row>
    <row r="507" spans="1:65" s="2" customFormat="1" ht="21.75" customHeight="1">
      <c r="A507" s="31"/>
      <c r="B507" s="32"/>
      <c r="C507" s="217" t="s">
        <v>1094</v>
      </c>
      <c r="D507" s="217" t="s">
        <v>150</v>
      </c>
      <c r="E507" s="218" t="s">
        <v>1095</v>
      </c>
      <c r="F507" s="219" t="s">
        <v>1096</v>
      </c>
      <c r="G507" s="220" t="s">
        <v>153</v>
      </c>
      <c r="H507" s="221">
        <v>150</v>
      </c>
      <c r="I507" s="222"/>
      <c r="J507" s="222"/>
      <c r="K507" s="223">
        <f>ROUND(P507*H507,2)</f>
        <v>0</v>
      </c>
      <c r="L507" s="219" t="s">
        <v>154</v>
      </c>
      <c r="M507" s="34"/>
      <c r="N507" s="224" t="s">
        <v>1</v>
      </c>
      <c r="O507" s="225" t="s">
        <v>43</v>
      </c>
      <c r="P507" s="226">
        <f>I507+J507</f>
        <v>0</v>
      </c>
      <c r="Q507" s="226">
        <f>ROUND(I507*H507,2)</f>
        <v>0</v>
      </c>
      <c r="R507" s="226">
        <f>ROUND(J507*H507,2)</f>
        <v>0</v>
      </c>
      <c r="S507" s="67"/>
      <c r="T507" s="227">
        <f>S507*H507</f>
        <v>0</v>
      </c>
      <c r="U507" s="227">
        <v>0</v>
      </c>
      <c r="V507" s="227">
        <f>U507*H507</f>
        <v>0</v>
      </c>
      <c r="W507" s="227">
        <v>0</v>
      </c>
      <c r="X507" s="227">
        <f>W507*H507</f>
        <v>0</v>
      </c>
      <c r="Y507" s="228" t="s">
        <v>1</v>
      </c>
      <c r="Z507" s="31"/>
      <c r="AA507" s="31"/>
      <c r="AB507" s="31"/>
      <c r="AC507" s="31"/>
      <c r="AD507" s="31"/>
      <c r="AE507" s="31"/>
      <c r="AR507" s="229" t="s">
        <v>155</v>
      </c>
      <c r="AT507" s="229" t="s">
        <v>150</v>
      </c>
      <c r="AU507" s="229" t="s">
        <v>88</v>
      </c>
      <c r="AY507" s="13" t="s">
        <v>148</v>
      </c>
      <c r="BE507" s="111">
        <f>IF(O507="základní",K507,0)</f>
        <v>0</v>
      </c>
      <c r="BF507" s="111">
        <f>IF(O507="snížená",K507,0)</f>
        <v>0</v>
      </c>
      <c r="BG507" s="111">
        <f>IF(O507="zákl. přenesená",K507,0)</f>
        <v>0</v>
      </c>
      <c r="BH507" s="111">
        <f>IF(O507="sníž. přenesená",K507,0)</f>
        <v>0</v>
      </c>
      <c r="BI507" s="111">
        <f>IF(O507="nulová",K507,0)</f>
        <v>0</v>
      </c>
      <c r="BJ507" s="13" t="s">
        <v>88</v>
      </c>
      <c r="BK507" s="111">
        <f>ROUND(P507*H507,2)</f>
        <v>0</v>
      </c>
      <c r="BL507" s="13" t="s">
        <v>155</v>
      </c>
      <c r="BM507" s="229" t="s">
        <v>1097</v>
      </c>
    </row>
    <row r="508" spans="1:65" s="2" customFormat="1" ht="29.25">
      <c r="A508" s="31"/>
      <c r="B508" s="32"/>
      <c r="C508" s="33"/>
      <c r="D508" s="230" t="s">
        <v>157</v>
      </c>
      <c r="E508" s="33"/>
      <c r="F508" s="231" t="s">
        <v>1098</v>
      </c>
      <c r="G508" s="33"/>
      <c r="H508" s="33"/>
      <c r="I508" s="125"/>
      <c r="J508" s="125"/>
      <c r="K508" s="33"/>
      <c r="L508" s="33"/>
      <c r="M508" s="34"/>
      <c r="N508" s="232"/>
      <c r="O508" s="233"/>
      <c r="P508" s="67"/>
      <c r="Q508" s="67"/>
      <c r="R508" s="67"/>
      <c r="S508" s="67"/>
      <c r="T508" s="67"/>
      <c r="U508" s="67"/>
      <c r="V508" s="67"/>
      <c r="W508" s="67"/>
      <c r="X508" s="67"/>
      <c r="Y508" s="68"/>
      <c r="Z508" s="31"/>
      <c r="AA508" s="31"/>
      <c r="AB508" s="31"/>
      <c r="AC508" s="31"/>
      <c r="AD508" s="31"/>
      <c r="AE508" s="31"/>
      <c r="AT508" s="13" t="s">
        <v>157</v>
      </c>
      <c r="AU508" s="13" t="s">
        <v>88</v>
      </c>
    </row>
    <row r="509" spans="1:65" s="2" customFormat="1" ht="21.75" customHeight="1">
      <c r="A509" s="31"/>
      <c r="B509" s="32"/>
      <c r="C509" s="217" t="s">
        <v>1099</v>
      </c>
      <c r="D509" s="217" t="s">
        <v>150</v>
      </c>
      <c r="E509" s="218" t="s">
        <v>1100</v>
      </c>
      <c r="F509" s="219" t="s">
        <v>1101</v>
      </c>
      <c r="G509" s="220" t="s">
        <v>153</v>
      </c>
      <c r="H509" s="221">
        <v>125</v>
      </c>
      <c r="I509" s="222"/>
      <c r="J509" s="222"/>
      <c r="K509" s="223">
        <f>ROUND(P509*H509,2)</f>
        <v>0</v>
      </c>
      <c r="L509" s="219" t="s">
        <v>154</v>
      </c>
      <c r="M509" s="34"/>
      <c r="N509" s="224" t="s">
        <v>1</v>
      </c>
      <c r="O509" s="225" t="s">
        <v>43</v>
      </c>
      <c r="P509" s="226">
        <f>I509+J509</f>
        <v>0</v>
      </c>
      <c r="Q509" s="226">
        <f>ROUND(I509*H509,2)</f>
        <v>0</v>
      </c>
      <c r="R509" s="226">
        <f>ROUND(J509*H509,2)</f>
        <v>0</v>
      </c>
      <c r="S509" s="67"/>
      <c r="T509" s="227">
        <f>S509*H509</f>
        <v>0</v>
      </c>
      <c r="U509" s="227">
        <v>0</v>
      </c>
      <c r="V509" s="227">
        <f>U509*H509</f>
        <v>0</v>
      </c>
      <c r="W509" s="227">
        <v>0</v>
      </c>
      <c r="X509" s="227">
        <f>W509*H509</f>
        <v>0</v>
      </c>
      <c r="Y509" s="228" t="s">
        <v>1</v>
      </c>
      <c r="Z509" s="31"/>
      <c r="AA509" s="31"/>
      <c r="AB509" s="31"/>
      <c r="AC509" s="31"/>
      <c r="AD509" s="31"/>
      <c r="AE509" s="31"/>
      <c r="AR509" s="229" t="s">
        <v>155</v>
      </c>
      <c r="AT509" s="229" t="s">
        <v>150</v>
      </c>
      <c r="AU509" s="229" t="s">
        <v>88</v>
      </c>
      <c r="AY509" s="13" t="s">
        <v>148</v>
      </c>
      <c r="BE509" s="111">
        <f>IF(O509="základní",K509,0)</f>
        <v>0</v>
      </c>
      <c r="BF509" s="111">
        <f>IF(O509="snížená",K509,0)</f>
        <v>0</v>
      </c>
      <c r="BG509" s="111">
        <f>IF(O509="zákl. přenesená",K509,0)</f>
        <v>0</v>
      </c>
      <c r="BH509" s="111">
        <f>IF(O509="sníž. přenesená",K509,0)</f>
        <v>0</v>
      </c>
      <c r="BI509" s="111">
        <f>IF(O509="nulová",K509,0)</f>
        <v>0</v>
      </c>
      <c r="BJ509" s="13" t="s">
        <v>88</v>
      </c>
      <c r="BK509" s="111">
        <f>ROUND(P509*H509,2)</f>
        <v>0</v>
      </c>
      <c r="BL509" s="13" t="s">
        <v>155</v>
      </c>
      <c r="BM509" s="229" t="s">
        <v>1102</v>
      </c>
    </row>
    <row r="510" spans="1:65" s="2" customFormat="1" ht="29.25">
      <c r="A510" s="31"/>
      <c r="B510" s="32"/>
      <c r="C510" s="33"/>
      <c r="D510" s="230" t="s">
        <v>157</v>
      </c>
      <c r="E510" s="33"/>
      <c r="F510" s="231" t="s">
        <v>1103</v>
      </c>
      <c r="G510" s="33"/>
      <c r="H510" s="33"/>
      <c r="I510" s="125"/>
      <c r="J510" s="125"/>
      <c r="K510" s="33"/>
      <c r="L510" s="33"/>
      <c r="M510" s="34"/>
      <c r="N510" s="232"/>
      <c r="O510" s="233"/>
      <c r="P510" s="67"/>
      <c r="Q510" s="67"/>
      <c r="R510" s="67"/>
      <c r="S510" s="67"/>
      <c r="T510" s="67"/>
      <c r="U510" s="67"/>
      <c r="V510" s="67"/>
      <c r="W510" s="67"/>
      <c r="X510" s="67"/>
      <c r="Y510" s="68"/>
      <c r="Z510" s="31"/>
      <c r="AA510" s="31"/>
      <c r="AB510" s="31"/>
      <c r="AC510" s="31"/>
      <c r="AD510" s="31"/>
      <c r="AE510" s="31"/>
      <c r="AT510" s="13" t="s">
        <v>157</v>
      </c>
      <c r="AU510" s="13" t="s">
        <v>88</v>
      </c>
    </row>
    <row r="511" spans="1:65" s="2" customFormat="1" ht="21.75" customHeight="1">
      <c r="A511" s="31"/>
      <c r="B511" s="32"/>
      <c r="C511" s="217" t="s">
        <v>1104</v>
      </c>
      <c r="D511" s="217" t="s">
        <v>150</v>
      </c>
      <c r="E511" s="218" t="s">
        <v>1105</v>
      </c>
      <c r="F511" s="219" t="s">
        <v>1106</v>
      </c>
      <c r="G511" s="220" t="s">
        <v>153</v>
      </c>
      <c r="H511" s="221">
        <v>246</v>
      </c>
      <c r="I511" s="222"/>
      <c r="J511" s="222"/>
      <c r="K511" s="223">
        <f>ROUND(P511*H511,2)</f>
        <v>0</v>
      </c>
      <c r="L511" s="219" t="s">
        <v>154</v>
      </c>
      <c r="M511" s="34"/>
      <c r="N511" s="224" t="s">
        <v>1</v>
      </c>
      <c r="O511" s="225" t="s">
        <v>43</v>
      </c>
      <c r="P511" s="226">
        <f>I511+J511</f>
        <v>0</v>
      </c>
      <c r="Q511" s="226">
        <f>ROUND(I511*H511,2)</f>
        <v>0</v>
      </c>
      <c r="R511" s="226">
        <f>ROUND(J511*H511,2)</f>
        <v>0</v>
      </c>
      <c r="S511" s="67"/>
      <c r="T511" s="227">
        <f>S511*H511</f>
        <v>0</v>
      </c>
      <c r="U511" s="227">
        <v>0</v>
      </c>
      <c r="V511" s="227">
        <f>U511*H511</f>
        <v>0</v>
      </c>
      <c r="W511" s="227">
        <v>0</v>
      </c>
      <c r="X511" s="227">
        <f>W511*H511</f>
        <v>0</v>
      </c>
      <c r="Y511" s="228" t="s">
        <v>1</v>
      </c>
      <c r="Z511" s="31"/>
      <c r="AA511" s="31"/>
      <c r="AB511" s="31"/>
      <c r="AC511" s="31"/>
      <c r="AD511" s="31"/>
      <c r="AE511" s="31"/>
      <c r="AR511" s="229" t="s">
        <v>155</v>
      </c>
      <c r="AT511" s="229" t="s">
        <v>150</v>
      </c>
      <c r="AU511" s="229" t="s">
        <v>88</v>
      </c>
      <c r="AY511" s="13" t="s">
        <v>148</v>
      </c>
      <c r="BE511" s="111">
        <f>IF(O511="základní",K511,0)</f>
        <v>0</v>
      </c>
      <c r="BF511" s="111">
        <f>IF(O511="snížená",K511,0)</f>
        <v>0</v>
      </c>
      <c r="BG511" s="111">
        <f>IF(O511="zákl. přenesená",K511,0)</f>
        <v>0</v>
      </c>
      <c r="BH511" s="111">
        <f>IF(O511="sníž. přenesená",K511,0)</f>
        <v>0</v>
      </c>
      <c r="BI511" s="111">
        <f>IF(O511="nulová",K511,0)</f>
        <v>0</v>
      </c>
      <c r="BJ511" s="13" t="s">
        <v>88</v>
      </c>
      <c r="BK511" s="111">
        <f>ROUND(P511*H511,2)</f>
        <v>0</v>
      </c>
      <c r="BL511" s="13" t="s">
        <v>155</v>
      </c>
      <c r="BM511" s="229" t="s">
        <v>1107</v>
      </c>
    </row>
    <row r="512" spans="1:65" s="2" customFormat="1" ht="29.25">
      <c r="A512" s="31"/>
      <c r="B512" s="32"/>
      <c r="C512" s="33"/>
      <c r="D512" s="230" t="s">
        <v>157</v>
      </c>
      <c r="E512" s="33"/>
      <c r="F512" s="231" t="s">
        <v>1108</v>
      </c>
      <c r="G512" s="33"/>
      <c r="H512" s="33"/>
      <c r="I512" s="125"/>
      <c r="J512" s="125"/>
      <c r="K512" s="33"/>
      <c r="L512" s="33"/>
      <c r="M512" s="34"/>
      <c r="N512" s="232"/>
      <c r="O512" s="233"/>
      <c r="P512" s="67"/>
      <c r="Q512" s="67"/>
      <c r="R512" s="67"/>
      <c r="S512" s="67"/>
      <c r="T512" s="67"/>
      <c r="U512" s="67"/>
      <c r="V512" s="67"/>
      <c r="W512" s="67"/>
      <c r="X512" s="67"/>
      <c r="Y512" s="68"/>
      <c r="Z512" s="31"/>
      <c r="AA512" s="31"/>
      <c r="AB512" s="31"/>
      <c r="AC512" s="31"/>
      <c r="AD512" s="31"/>
      <c r="AE512" s="31"/>
      <c r="AT512" s="13" t="s">
        <v>157</v>
      </c>
      <c r="AU512" s="13" t="s">
        <v>88</v>
      </c>
    </row>
    <row r="513" spans="1:65" s="2" customFormat="1" ht="21.75" customHeight="1">
      <c r="A513" s="31"/>
      <c r="B513" s="32"/>
      <c r="C513" s="217" t="s">
        <v>1109</v>
      </c>
      <c r="D513" s="217" t="s">
        <v>150</v>
      </c>
      <c r="E513" s="218" t="s">
        <v>1110</v>
      </c>
      <c r="F513" s="219" t="s">
        <v>1111</v>
      </c>
      <c r="G513" s="220" t="s">
        <v>153</v>
      </c>
      <c r="H513" s="221">
        <v>120</v>
      </c>
      <c r="I513" s="222"/>
      <c r="J513" s="222"/>
      <c r="K513" s="223">
        <f>ROUND(P513*H513,2)</f>
        <v>0</v>
      </c>
      <c r="L513" s="219" t="s">
        <v>154</v>
      </c>
      <c r="M513" s="34"/>
      <c r="N513" s="224" t="s">
        <v>1</v>
      </c>
      <c r="O513" s="225" t="s">
        <v>43</v>
      </c>
      <c r="P513" s="226">
        <f>I513+J513</f>
        <v>0</v>
      </c>
      <c r="Q513" s="226">
        <f>ROUND(I513*H513,2)</f>
        <v>0</v>
      </c>
      <c r="R513" s="226">
        <f>ROUND(J513*H513,2)</f>
        <v>0</v>
      </c>
      <c r="S513" s="67"/>
      <c r="T513" s="227">
        <f>S513*H513</f>
        <v>0</v>
      </c>
      <c r="U513" s="227">
        <v>0</v>
      </c>
      <c r="V513" s="227">
        <f>U513*H513</f>
        <v>0</v>
      </c>
      <c r="W513" s="227">
        <v>0</v>
      </c>
      <c r="X513" s="227">
        <f>W513*H513</f>
        <v>0</v>
      </c>
      <c r="Y513" s="228" t="s">
        <v>1</v>
      </c>
      <c r="Z513" s="31"/>
      <c r="AA513" s="31"/>
      <c r="AB513" s="31"/>
      <c r="AC513" s="31"/>
      <c r="AD513" s="31"/>
      <c r="AE513" s="31"/>
      <c r="AR513" s="229" t="s">
        <v>155</v>
      </c>
      <c r="AT513" s="229" t="s">
        <v>150</v>
      </c>
      <c r="AU513" s="229" t="s">
        <v>88</v>
      </c>
      <c r="AY513" s="13" t="s">
        <v>148</v>
      </c>
      <c r="BE513" s="111">
        <f>IF(O513="základní",K513,0)</f>
        <v>0</v>
      </c>
      <c r="BF513" s="111">
        <f>IF(O513="snížená",K513,0)</f>
        <v>0</v>
      </c>
      <c r="BG513" s="111">
        <f>IF(O513="zákl. přenesená",K513,0)</f>
        <v>0</v>
      </c>
      <c r="BH513" s="111">
        <f>IF(O513="sníž. přenesená",K513,0)</f>
        <v>0</v>
      </c>
      <c r="BI513" s="111">
        <f>IF(O513="nulová",K513,0)</f>
        <v>0</v>
      </c>
      <c r="BJ513" s="13" t="s">
        <v>88</v>
      </c>
      <c r="BK513" s="111">
        <f>ROUND(P513*H513,2)</f>
        <v>0</v>
      </c>
      <c r="BL513" s="13" t="s">
        <v>155</v>
      </c>
      <c r="BM513" s="229" t="s">
        <v>1112</v>
      </c>
    </row>
    <row r="514" spans="1:65" s="2" customFormat="1" ht="29.25">
      <c r="A514" s="31"/>
      <c r="B514" s="32"/>
      <c r="C514" s="33"/>
      <c r="D514" s="230" t="s">
        <v>157</v>
      </c>
      <c r="E514" s="33"/>
      <c r="F514" s="231" t="s">
        <v>1113</v>
      </c>
      <c r="G514" s="33"/>
      <c r="H514" s="33"/>
      <c r="I514" s="125"/>
      <c r="J514" s="125"/>
      <c r="K514" s="33"/>
      <c r="L514" s="33"/>
      <c r="M514" s="34"/>
      <c r="N514" s="232"/>
      <c r="O514" s="233"/>
      <c r="P514" s="67"/>
      <c r="Q514" s="67"/>
      <c r="R514" s="67"/>
      <c r="S514" s="67"/>
      <c r="T514" s="67"/>
      <c r="U514" s="67"/>
      <c r="V514" s="67"/>
      <c r="W514" s="67"/>
      <c r="X514" s="67"/>
      <c r="Y514" s="68"/>
      <c r="Z514" s="31"/>
      <c r="AA514" s="31"/>
      <c r="AB514" s="31"/>
      <c r="AC514" s="31"/>
      <c r="AD514" s="31"/>
      <c r="AE514" s="31"/>
      <c r="AT514" s="13" t="s">
        <v>157</v>
      </c>
      <c r="AU514" s="13" t="s">
        <v>88</v>
      </c>
    </row>
    <row r="515" spans="1:65" s="2" customFormat="1" ht="21.75" customHeight="1">
      <c r="A515" s="31"/>
      <c r="B515" s="32"/>
      <c r="C515" s="217" t="s">
        <v>1114</v>
      </c>
      <c r="D515" s="217" t="s">
        <v>150</v>
      </c>
      <c r="E515" s="218" t="s">
        <v>1115</v>
      </c>
      <c r="F515" s="219" t="s">
        <v>1116</v>
      </c>
      <c r="G515" s="220" t="s">
        <v>153</v>
      </c>
      <c r="H515" s="221">
        <v>155</v>
      </c>
      <c r="I515" s="222"/>
      <c r="J515" s="222"/>
      <c r="K515" s="223">
        <f>ROUND(P515*H515,2)</f>
        <v>0</v>
      </c>
      <c r="L515" s="219" t="s">
        <v>154</v>
      </c>
      <c r="M515" s="34"/>
      <c r="N515" s="224" t="s">
        <v>1</v>
      </c>
      <c r="O515" s="225" t="s">
        <v>43</v>
      </c>
      <c r="P515" s="226">
        <f>I515+J515</f>
        <v>0</v>
      </c>
      <c r="Q515" s="226">
        <f>ROUND(I515*H515,2)</f>
        <v>0</v>
      </c>
      <c r="R515" s="226">
        <f>ROUND(J515*H515,2)</f>
        <v>0</v>
      </c>
      <c r="S515" s="67"/>
      <c r="T515" s="227">
        <f>S515*H515</f>
        <v>0</v>
      </c>
      <c r="U515" s="227">
        <v>0</v>
      </c>
      <c r="V515" s="227">
        <f>U515*H515</f>
        <v>0</v>
      </c>
      <c r="W515" s="227">
        <v>0</v>
      </c>
      <c r="X515" s="227">
        <f>W515*H515</f>
        <v>0</v>
      </c>
      <c r="Y515" s="228" t="s">
        <v>1</v>
      </c>
      <c r="Z515" s="31"/>
      <c r="AA515" s="31"/>
      <c r="AB515" s="31"/>
      <c r="AC515" s="31"/>
      <c r="AD515" s="31"/>
      <c r="AE515" s="31"/>
      <c r="AR515" s="229" t="s">
        <v>155</v>
      </c>
      <c r="AT515" s="229" t="s">
        <v>150</v>
      </c>
      <c r="AU515" s="229" t="s">
        <v>88</v>
      </c>
      <c r="AY515" s="13" t="s">
        <v>148</v>
      </c>
      <c r="BE515" s="111">
        <f>IF(O515="základní",K515,0)</f>
        <v>0</v>
      </c>
      <c r="BF515" s="111">
        <f>IF(O515="snížená",K515,0)</f>
        <v>0</v>
      </c>
      <c r="BG515" s="111">
        <f>IF(O515="zákl. přenesená",K515,0)</f>
        <v>0</v>
      </c>
      <c r="BH515" s="111">
        <f>IF(O515="sníž. přenesená",K515,0)</f>
        <v>0</v>
      </c>
      <c r="BI515" s="111">
        <f>IF(O515="nulová",K515,0)</f>
        <v>0</v>
      </c>
      <c r="BJ515" s="13" t="s">
        <v>88</v>
      </c>
      <c r="BK515" s="111">
        <f>ROUND(P515*H515,2)</f>
        <v>0</v>
      </c>
      <c r="BL515" s="13" t="s">
        <v>155</v>
      </c>
      <c r="BM515" s="229" t="s">
        <v>1117</v>
      </c>
    </row>
    <row r="516" spans="1:65" s="2" customFormat="1" ht="29.25">
      <c r="A516" s="31"/>
      <c r="B516" s="32"/>
      <c r="C516" s="33"/>
      <c r="D516" s="230" t="s">
        <v>157</v>
      </c>
      <c r="E516" s="33"/>
      <c r="F516" s="231" t="s">
        <v>1118</v>
      </c>
      <c r="G516" s="33"/>
      <c r="H516" s="33"/>
      <c r="I516" s="125"/>
      <c r="J516" s="125"/>
      <c r="K516" s="33"/>
      <c r="L516" s="33"/>
      <c r="M516" s="34"/>
      <c r="N516" s="232"/>
      <c r="O516" s="233"/>
      <c r="P516" s="67"/>
      <c r="Q516" s="67"/>
      <c r="R516" s="67"/>
      <c r="S516" s="67"/>
      <c r="T516" s="67"/>
      <c r="U516" s="67"/>
      <c r="V516" s="67"/>
      <c r="W516" s="67"/>
      <c r="X516" s="67"/>
      <c r="Y516" s="68"/>
      <c r="Z516" s="31"/>
      <c r="AA516" s="31"/>
      <c r="AB516" s="31"/>
      <c r="AC516" s="31"/>
      <c r="AD516" s="31"/>
      <c r="AE516" s="31"/>
      <c r="AT516" s="13" t="s">
        <v>157</v>
      </c>
      <c r="AU516" s="13" t="s">
        <v>88</v>
      </c>
    </row>
    <row r="517" spans="1:65" s="2" customFormat="1" ht="21.75" customHeight="1">
      <c r="A517" s="31"/>
      <c r="B517" s="32"/>
      <c r="C517" s="217" t="s">
        <v>1119</v>
      </c>
      <c r="D517" s="217" t="s">
        <v>150</v>
      </c>
      <c r="E517" s="218" t="s">
        <v>1120</v>
      </c>
      <c r="F517" s="219" t="s">
        <v>1121</v>
      </c>
      <c r="G517" s="220" t="s">
        <v>153</v>
      </c>
      <c r="H517" s="221">
        <v>121</v>
      </c>
      <c r="I517" s="222"/>
      <c r="J517" s="222"/>
      <c r="K517" s="223">
        <f>ROUND(P517*H517,2)</f>
        <v>0</v>
      </c>
      <c r="L517" s="219" t="s">
        <v>154</v>
      </c>
      <c r="M517" s="34"/>
      <c r="N517" s="224" t="s">
        <v>1</v>
      </c>
      <c r="O517" s="225" t="s">
        <v>43</v>
      </c>
      <c r="P517" s="226">
        <f>I517+J517</f>
        <v>0</v>
      </c>
      <c r="Q517" s="226">
        <f>ROUND(I517*H517,2)</f>
        <v>0</v>
      </c>
      <c r="R517" s="226">
        <f>ROUND(J517*H517,2)</f>
        <v>0</v>
      </c>
      <c r="S517" s="67"/>
      <c r="T517" s="227">
        <f>S517*H517</f>
        <v>0</v>
      </c>
      <c r="U517" s="227">
        <v>0</v>
      </c>
      <c r="V517" s="227">
        <f>U517*H517</f>
        <v>0</v>
      </c>
      <c r="W517" s="227">
        <v>0</v>
      </c>
      <c r="X517" s="227">
        <f>W517*H517</f>
        <v>0</v>
      </c>
      <c r="Y517" s="228" t="s">
        <v>1</v>
      </c>
      <c r="Z517" s="31"/>
      <c r="AA517" s="31"/>
      <c r="AB517" s="31"/>
      <c r="AC517" s="31"/>
      <c r="AD517" s="31"/>
      <c r="AE517" s="31"/>
      <c r="AR517" s="229" t="s">
        <v>155</v>
      </c>
      <c r="AT517" s="229" t="s">
        <v>150</v>
      </c>
      <c r="AU517" s="229" t="s">
        <v>88</v>
      </c>
      <c r="AY517" s="13" t="s">
        <v>148</v>
      </c>
      <c r="BE517" s="111">
        <f>IF(O517="základní",K517,0)</f>
        <v>0</v>
      </c>
      <c r="BF517" s="111">
        <f>IF(O517="snížená",K517,0)</f>
        <v>0</v>
      </c>
      <c r="BG517" s="111">
        <f>IF(O517="zákl. přenesená",K517,0)</f>
        <v>0</v>
      </c>
      <c r="BH517" s="111">
        <f>IF(O517="sníž. přenesená",K517,0)</f>
        <v>0</v>
      </c>
      <c r="BI517" s="111">
        <f>IF(O517="nulová",K517,0)</f>
        <v>0</v>
      </c>
      <c r="BJ517" s="13" t="s">
        <v>88</v>
      </c>
      <c r="BK517" s="111">
        <f>ROUND(P517*H517,2)</f>
        <v>0</v>
      </c>
      <c r="BL517" s="13" t="s">
        <v>155</v>
      </c>
      <c r="BM517" s="229" t="s">
        <v>1122</v>
      </c>
    </row>
    <row r="518" spans="1:65" s="2" customFormat="1" ht="29.25">
      <c r="A518" s="31"/>
      <c r="B518" s="32"/>
      <c r="C518" s="33"/>
      <c r="D518" s="230" t="s">
        <v>157</v>
      </c>
      <c r="E518" s="33"/>
      <c r="F518" s="231" t="s">
        <v>1123</v>
      </c>
      <c r="G518" s="33"/>
      <c r="H518" s="33"/>
      <c r="I518" s="125"/>
      <c r="J518" s="125"/>
      <c r="K518" s="33"/>
      <c r="L518" s="33"/>
      <c r="M518" s="34"/>
      <c r="N518" s="232"/>
      <c r="O518" s="233"/>
      <c r="P518" s="67"/>
      <c r="Q518" s="67"/>
      <c r="R518" s="67"/>
      <c r="S518" s="67"/>
      <c r="T518" s="67"/>
      <c r="U518" s="67"/>
      <c r="V518" s="67"/>
      <c r="W518" s="67"/>
      <c r="X518" s="67"/>
      <c r="Y518" s="68"/>
      <c r="Z518" s="31"/>
      <c r="AA518" s="31"/>
      <c r="AB518" s="31"/>
      <c r="AC518" s="31"/>
      <c r="AD518" s="31"/>
      <c r="AE518" s="31"/>
      <c r="AT518" s="13" t="s">
        <v>157</v>
      </c>
      <c r="AU518" s="13" t="s">
        <v>88</v>
      </c>
    </row>
    <row r="519" spans="1:65" s="2" customFormat="1" ht="21.75" customHeight="1">
      <c r="A519" s="31"/>
      <c r="B519" s="32"/>
      <c r="C519" s="217" t="s">
        <v>1124</v>
      </c>
      <c r="D519" s="217" t="s">
        <v>150</v>
      </c>
      <c r="E519" s="218" t="s">
        <v>1125</v>
      </c>
      <c r="F519" s="219" t="s">
        <v>1126</v>
      </c>
      <c r="G519" s="220" t="s">
        <v>153</v>
      </c>
      <c r="H519" s="221">
        <v>1</v>
      </c>
      <c r="I519" s="222"/>
      <c r="J519" s="222"/>
      <c r="K519" s="223">
        <f>ROUND(P519*H519,2)</f>
        <v>0</v>
      </c>
      <c r="L519" s="219" t="s">
        <v>154</v>
      </c>
      <c r="M519" s="34"/>
      <c r="N519" s="224" t="s">
        <v>1</v>
      </c>
      <c r="O519" s="225" t="s">
        <v>43</v>
      </c>
      <c r="P519" s="226">
        <f>I519+J519</f>
        <v>0</v>
      </c>
      <c r="Q519" s="226">
        <f>ROUND(I519*H519,2)</f>
        <v>0</v>
      </c>
      <c r="R519" s="226">
        <f>ROUND(J519*H519,2)</f>
        <v>0</v>
      </c>
      <c r="S519" s="67"/>
      <c r="T519" s="227">
        <f>S519*H519</f>
        <v>0</v>
      </c>
      <c r="U519" s="227">
        <v>0</v>
      </c>
      <c r="V519" s="227">
        <f>U519*H519</f>
        <v>0</v>
      </c>
      <c r="W519" s="227">
        <v>0</v>
      </c>
      <c r="X519" s="227">
        <f>W519*H519</f>
        <v>0</v>
      </c>
      <c r="Y519" s="228" t="s">
        <v>1</v>
      </c>
      <c r="Z519" s="31"/>
      <c r="AA519" s="31"/>
      <c r="AB519" s="31"/>
      <c r="AC519" s="31"/>
      <c r="AD519" s="31"/>
      <c r="AE519" s="31"/>
      <c r="AR519" s="229" t="s">
        <v>155</v>
      </c>
      <c r="AT519" s="229" t="s">
        <v>150</v>
      </c>
      <c r="AU519" s="229" t="s">
        <v>88</v>
      </c>
      <c r="AY519" s="13" t="s">
        <v>148</v>
      </c>
      <c r="BE519" s="111">
        <f>IF(O519="základní",K519,0)</f>
        <v>0</v>
      </c>
      <c r="BF519" s="111">
        <f>IF(O519="snížená",K519,0)</f>
        <v>0</v>
      </c>
      <c r="BG519" s="111">
        <f>IF(O519="zákl. přenesená",K519,0)</f>
        <v>0</v>
      </c>
      <c r="BH519" s="111">
        <f>IF(O519="sníž. přenesená",K519,0)</f>
        <v>0</v>
      </c>
      <c r="BI519" s="111">
        <f>IF(O519="nulová",K519,0)</f>
        <v>0</v>
      </c>
      <c r="BJ519" s="13" t="s">
        <v>88</v>
      </c>
      <c r="BK519" s="111">
        <f>ROUND(P519*H519,2)</f>
        <v>0</v>
      </c>
      <c r="BL519" s="13" t="s">
        <v>155</v>
      </c>
      <c r="BM519" s="229" t="s">
        <v>1127</v>
      </c>
    </row>
    <row r="520" spans="1:65" s="2" customFormat="1" ht="29.25">
      <c r="A520" s="31"/>
      <c r="B520" s="32"/>
      <c r="C520" s="33"/>
      <c r="D520" s="230" t="s">
        <v>157</v>
      </c>
      <c r="E520" s="33"/>
      <c r="F520" s="231" t="s">
        <v>1128</v>
      </c>
      <c r="G520" s="33"/>
      <c r="H520" s="33"/>
      <c r="I520" s="125"/>
      <c r="J520" s="125"/>
      <c r="K520" s="33"/>
      <c r="L520" s="33"/>
      <c r="M520" s="34"/>
      <c r="N520" s="232"/>
      <c r="O520" s="233"/>
      <c r="P520" s="67"/>
      <c r="Q520" s="67"/>
      <c r="R520" s="67"/>
      <c r="S520" s="67"/>
      <c r="T520" s="67"/>
      <c r="U520" s="67"/>
      <c r="V520" s="67"/>
      <c r="W520" s="67"/>
      <c r="X520" s="67"/>
      <c r="Y520" s="68"/>
      <c r="Z520" s="31"/>
      <c r="AA520" s="31"/>
      <c r="AB520" s="31"/>
      <c r="AC520" s="31"/>
      <c r="AD520" s="31"/>
      <c r="AE520" s="31"/>
      <c r="AT520" s="13" t="s">
        <v>157</v>
      </c>
      <c r="AU520" s="13" t="s">
        <v>88</v>
      </c>
    </row>
    <row r="521" spans="1:65" s="2" customFormat="1" ht="21.75" customHeight="1">
      <c r="A521" s="31"/>
      <c r="B521" s="32"/>
      <c r="C521" s="217" t="s">
        <v>1129</v>
      </c>
      <c r="D521" s="217" t="s">
        <v>150</v>
      </c>
      <c r="E521" s="218" t="s">
        <v>1130</v>
      </c>
      <c r="F521" s="219" t="s">
        <v>1131</v>
      </c>
      <c r="G521" s="220" t="s">
        <v>153</v>
      </c>
      <c r="H521" s="221">
        <v>125</v>
      </c>
      <c r="I521" s="222"/>
      <c r="J521" s="222"/>
      <c r="K521" s="223">
        <f>ROUND(P521*H521,2)</f>
        <v>0</v>
      </c>
      <c r="L521" s="219" t="s">
        <v>154</v>
      </c>
      <c r="M521" s="34"/>
      <c r="N521" s="224" t="s">
        <v>1</v>
      </c>
      <c r="O521" s="225" t="s">
        <v>43</v>
      </c>
      <c r="P521" s="226">
        <f>I521+J521</f>
        <v>0</v>
      </c>
      <c r="Q521" s="226">
        <f>ROUND(I521*H521,2)</f>
        <v>0</v>
      </c>
      <c r="R521" s="226">
        <f>ROUND(J521*H521,2)</f>
        <v>0</v>
      </c>
      <c r="S521" s="67"/>
      <c r="T521" s="227">
        <f>S521*H521</f>
        <v>0</v>
      </c>
      <c r="U521" s="227">
        <v>0</v>
      </c>
      <c r="V521" s="227">
        <f>U521*H521</f>
        <v>0</v>
      </c>
      <c r="W521" s="227">
        <v>0</v>
      </c>
      <c r="X521" s="227">
        <f>W521*H521</f>
        <v>0</v>
      </c>
      <c r="Y521" s="228" t="s">
        <v>1</v>
      </c>
      <c r="Z521" s="31"/>
      <c r="AA521" s="31"/>
      <c r="AB521" s="31"/>
      <c r="AC521" s="31"/>
      <c r="AD521" s="31"/>
      <c r="AE521" s="31"/>
      <c r="AR521" s="229" t="s">
        <v>155</v>
      </c>
      <c r="AT521" s="229" t="s">
        <v>150</v>
      </c>
      <c r="AU521" s="229" t="s">
        <v>88</v>
      </c>
      <c r="AY521" s="13" t="s">
        <v>148</v>
      </c>
      <c r="BE521" s="111">
        <f>IF(O521="základní",K521,0)</f>
        <v>0</v>
      </c>
      <c r="BF521" s="111">
        <f>IF(O521="snížená",K521,0)</f>
        <v>0</v>
      </c>
      <c r="BG521" s="111">
        <f>IF(O521="zákl. přenesená",K521,0)</f>
        <v>0</v>
      </c>
      <c r="BH521" s="111">
        <f>IF(O521="sníž. přenesená",K521,0)</f>
        <v>0</v>
      </c>
      <c r="BI521" s="111">
        <f>IF(O521="nulová",K521,0)</f>
        <v>0</v>
      </c>
      <c r="BJ521" s="13" t="s">
        <v>88</v>
      </c>
      <c r="BK521" s="111">
        <f>ROUND(P521*H521,2)</f>
        <v>0</v>
      </c>
      <c r="BL521" s="13" t="s">
        <v>155</v>
      </c>
      <c r="BM521" s="229" t="s">
        <v>1132</v>
      </c>
    </row>
    <row r="522" spans="1:65" s="2" customFormat="1" ht="29.25">
      <c r="A522" s="31"/>
      <c r="B522" s="32"/>
      <c r="C522" s="33"/>
      <c r="D522" s="230" t="s">
        <v>157</v>
      </c>
      <c r="E522" s="33"/>
      <c r="F522" s="231" t="s">
        <v>1133</v>
      </c>
      <c r="G522" s="33"/>
      <c r="H522" s="33"/>
      <c r="I522" s="125"/>
      <c r="J522" s="125"/>
      <c r="K522" s="33"/>
      <c r="L522" s="33"/>
      <c r="M522" s="34"/>
      <c r="N522" s="232"/>
      <c r="O522" s="233"/>
      <c r="P522" s="67"/>
      <c r="Q522" s="67"/>
      <c r="R522" s="67"/>
      <c r="S522" s="67"/>
      <c r="T522" s="67"/>
      <c r="U522" s="67"/>
      <c r="V522" s="67"/>
      <c r="W522" s="67"/>
      <c r="X522" s="67"/>
      <c r="Y522" s="68"/>
      <c r="Z522" s="31"/>
      <c r="AA522" s="31"/>
      <c r="AB522" s="31"/>
      <c r="AC522" s="31"/>
      <c r="AD522" s="31"/>
      <c r="AE522" s="31"/>
      <c r="AT522" s="13" t="s">
        <v>157</v>
      </c>
      <c r="AU522" s="13" t="s">
        <v>88</v>
      </c>
    </row>
    <row r="523" spans="1:65" s="2" customFormat="1" ht="21.75" customHeight="1">
      <c r="A523" s="31"/>
      <c r="B523" s="32"/>
      <c r="C523" s="217" t="s">
        <v>1134</v>
      </c>
      <c r="D523" s="217" t="s">
        <v>150</v>
      </c>
      <c r="E523" s="218" t="s">
        <v>1135</v>
      </c>
      <c r="F523" s="219" t="s">
        <v>1136</v>
      </c>
      <c r="G523" s="220" t="s">
        <v>153</v>
      </c>
      <c r="H523" s="221">
        <v>1</v>
      </c>
      <c r="I523" s="222"/>
      <c r="J523" s="222"/>
      <c r="K523" s="223">
        <f>ROUND(P523*H523,2)</f>
        <v>0</v>
      </c>
      <c r="L523" s="219" t="s">
        <v>154</v>
      </c>
      <c r="M523" s="34"/>
      <c r="N523" s="224" t="s">
        <v>1</v>
      </c>
      <c r="O523" s="225" t="s">
        <v>43</v>
      </c>
      <c r="P523" s="226">
        <f>I523+J523</f>
        <v>0</v>
      </c>
      <c r="Q523" s="226">
        <f>ROUND(I523*H523,2)</f>
        <v>0</v>
      </c>
      <c r="R523" s="226">
        <f>ROUND(J523*H523,2)</f>
        <v>0</v>
      </c>
      <c r="S523" s="67"/>
      <c r="T523" s="227">
        <f>S523*H523</f>
        <v>0</v>
      </c>
      <c r="U523" s="227">
        <v>0</v>
      </c>
      <c r="V523" s="227">
        <f>U523*H523</f>
        <v>0</v>
      </c>
      <c r="W523" s="227">
        <v>0</v>
      </c>
      <c r="X523" s="227">
        <f>W523*H523</f>
        <v>0</v>
      </c>
      <c r="Y523" s="228" t="s">
        <v>1</v>
      </c>
      <c r="Z523" s="31"/>
      <c r="AA523" s="31"/>
      <c r="AB523" s="31"/>
      <c r="AC523" s="31"/>
      <c r="AD523" s="31"/>
      <c r="AE523" s="31"/>
      <c r="AR523" s="229" t="s">
        <v>155</v>
      </c>
      <c r="AT523" s="229" t="s">
        <v>150</v>
      </c>
      <c r="AU523" s="229" t="s">
        <v>88</v>
      </c>
      <c r="AY523" s="13" t="s">
        <v>148</v>
      </c>
      <c r="BE523" s="111">
        <f>IF(O523="základní",K523,0)</f>
        <v>0</v>
      </c>
      <c r="BF523" s="111">
        <f>IF(O523="snížená",K523,0)</f>
        <v>0</v>
      </c>
      <c r="BG523" s="111">
        <f>IF(O523="zákl. přenesená",K523,0)</f>
        <v>0</v>
      </c>
      <c r="BH523" s="111">
        <f>IF(O523="sníž. přenesená",K523,0)</f>
        <v>0</v>
      </c>
      <c r="BI523" s="111">
        <f>IF(O523="nulová",K523,0)</f>
        <v>0</v>
      </c>
      <c r="BJ523" s="13" t="s">
        <v>88</v>
      </c>
      <c r="BK523" s="111">
        <f>ROUND(P523*H523,2)</f>
        <v>0</v>
      </c>
      <c r="BL523" s="13" t="s">
        <v>155</v>
      </c>
      <c r="BM523" s="229" t="s">
        <v>1137</v>
      </c>
    </row>
    <row r="524" spans="1:65" s="2" customFormat="1" ht="29.25">
      <c r="A524" s="31"/>
      <c r="B524" s="32"/>
      <c r="C524" s="33"/>
      <c r="D524" s="230" t="s">
        <v>157</v>
      </c>
      <c r="E524" s="33"/>
      <c r="F524" s="231" t="s">
        <v>1138</v>
      </c>
      <c r="G524" s="33"/>
      <c r="H524" s="33"/>
      <c r="I524" s="125"/>
      <c r="J524" s="125"/>
      <c r="K524" s="33"/>
      <c r="L524" s="33"/>
      <c r="M524" s="34"/>
      <c r="N524" s="232"/>
      <c r="O524" s="233"/>
      <c r="P524" s="67"/>
      <c r="Q524" s="67"/>
      <c r="R524" s="67"/>
      <c r="S524" s="67"/>
      <c r="T524" s="67"/>
      <c r="U524" s="67"/>
      <c r="V524" s="67"/>
      <c r="W524" s="67"/>
      <c r="X524" s="67"/>
      <c r="Y524" s="68"/>
      <c r="Z524" s="31"/>
      <c r="AA524" s="31"/>
      <c r="AB524" s="31"/>
      <c r="AC524" s="31"/>
      <c r="AD524" s="31"/>
      <c r="AE524" s="31"/>
      <c r="AT524" s="13" t="s">
        <v>157</v>
      </c>
      <c r="AU524" s="13" t="s">
        <v>88</v>
      </c>
    </row>
    <row r="525" spans="1:65" s="2" customFormat="1" ht="21.75" customHeight="1">
      <c r="A525" s="31"/>
      <c r="B525" s="32"/>
      <c r="C525" s="217" t="s">
        <v>1139</v>
      </c>
      <c r="D525" s="217" t="s">
        <v>150</v>
      </c>
      <c r="E525" s="218" t="s">
        <v>1140</v>
      </c>
      <c r="F525" s="219" t="s">
        <v>1141</v>
      </c>
      <c r="G525" s="220" t="s">
        <v>153</v>
      </c>
      <c r="H525" s="221">
        <v>110</v>
      </c>
      <c r="I525" s="222"/>
      <c r="J525" s="222"/>
      <c r="K525" s="223">
        <f>ROUND(P525*H525,2)</f>
        <v>0</v>
      </c>
      <c r="L525" s="219" t="s">
        <v>154</v>
      </c>
      <c r="M525" s="34"/>
      <c r="N525" s="224" t="s">
        <v>1</v>
      </c>
      <c r="O525" s="225" t="s">
        <v>43</v>
      </c>
      <c r="P525" s="226">
        <f>I525+J525</f>
        <v>0</v>
      </c>
      <c r="Q525" s="226">
        <f>ROUND(I525*H525,2)</f>
        <v>0</v>
      </c>
      <c r="R525" s="226">
        <f>ROUND(J525*H525,2)</f>
        <v>0</v>
      </c>
      <c r="S525" s="67"/>
      <c r="T525" s="227">
        <f>S525*H525</f>
        <v>0</v>
      </c>
      <c r="U525" s="227">
        <v>0</v>
      </c>
      <c r="V525" s="227">
        <f>U525*H525</f>
        <v>0</v>
      </c>
      <c r="W525" s="227">
        <v>0</v>
      </c>
      <c r="X525" s="227">
        <f>W525*H525</f>
        <v>0</v>
      </c>
      <c r="Y525" s="228" t="s">
        <v>1</v>
      </c>
      <c r="Z525" s="31"/>
      <c r="AA525" s="31"/>
      <c r="AB525" s="31"/>
      <c r="AC525" s="31"/>
      <c r="AD525" s="31"/>
      <c r="AE525" s="31"/>
      <c r="AR525" s="229" t="s">
        <v>155</v>
      </c>
      <c r="AT525" s="229" t="s">
        <v>150</v>
      </c>
      <c r="AU525" s="229" t="s">
        <v>88</v>
      </c>
      <c r="AY525" s="13" t="s">
        <v>148</v>
      </c>
      <c r="BE525" s="111">
        <f>IF(O525="základní",K525,0)</f>
        <v>0</v>
      </c>
      <c r="BF525" s="111">
        <f>IF(O525="snížená",K525,0)</f>
        <v>0</v>
      </c>
      <c r="BG525" s="111">
        <f>IF(O525="zákl. přenesená",K525,0)</f>
        <v>0</v>
      </c>
      <c r="BH525" s="111">
        <f>IF(O525="sníž. přenesená",K525,0)</f>
        <v>0</v>
      </c>
      <c r="BI525" s="111">
        <f>IF(O525="nulová",K525,0)</f>
        <v>0</v>
      </c>
      <c r="BJ525" s="13" t="s">
        <v>88</v>
      </c>
      <c r="BK525" s="111">
        <f>ROUND(P525*H525,2)</f>
        <v>0</v>
      </c>
      <c r="BL525" s="13" t="s">
        <v>155</v>
      </c>
      <c r="BM525" s="229" t="s">
        <v>1142</v>
      </c>
    </row>
    <row r="526" spans="1:65" s="2" customFormat="1" ht="29.25">
      <c r="A526" s="31"/>
      <c r="B526" s="32"/>
      <c r="C526" s="33"/>
      <c r="D526" s="230" t="s">
        <v>157</v>
      </c>
      <c r="E526" s="33"/>
      <c r="F526" s="231" t="s">
        <v>1143</v>
      </c>
      <c r="G526" s="33"/>
      <c r="H526" s="33"/>
      <c r="I526" s="125"/>
      <c r="J526" s="125"/>
      <c r="K526" s="33"/>
      <c r="L526" s="33"/>
      <c r="M526" s="34"/>
      <c r="N526" s="232"/>
      <c r="O526" s="233"/>
      <c r="P526" s="67"/>
      <c r="Q526" s="67"/>
      <c r="R526" s="67"/>
      <c r="S526" s="67"/>
      <c r="T526" s="67"/>
      <c r="U526" s="67"/>
      <c r="V526" s="67"/>
      <c r="W526" s="67"/>
      <c r="X526" s="67"/>
      <c r="Y526" s="68"/>
      <c r="Z526" s="31"/>
      <c r="AA526" s="31"/>
      <c r="AB526" s="31"/>
      <c r="AC526" s="31"/>
      <c r="AD526" s="31"/>
      <c r="AE526" s="31"/>
      <c r="AT526" s="13" t="s">
        <v>157</v>
      </c>
      <c r="AU526" s="13" t="s">
        <v>88</v>
      </c>
    </row>
    <row r="527" spans="1:65" s="2" customFormat="1" ht="21.75" customHeight="1">
      <c r="A527" s="31"/>
      <c r="B527" s="32"/>
      <c r="C527" s="217" t="s">
        <v>1144</v>
      </c>
      <c r="D527" s="217" t="s">
        <v>150</v>
      </c>
      <c r="E527" s="218" t="s">
        <v>1145</v>
      </c>
      <c r="F527" s="219" t="s">
        <v>1146</v>
      </c>
      <c r="G527" s="220" t="s">
        <v>153</v>
      </c>
      <c r="H527" s="221">
        <v>129</v>
      </c>
      <c r="I527" s="222"/>
      <c r="J527" s="222"/>
      <c r="K527" s="223">
        <f>ROUND(P527*H527,2)</f>
        <v>0</v>
      </c>
      <c r="L527" s="219" t="s">
        <v>154</v>
      </c>
      <c r="M527" s="34"/>
      <c r="N527" s="224" t="s">
        <v>1</v>
      </c>
      <c r="O527" s="225" t="s">
        <v>43</v>
      </c>
      <c r="P527" s="226">
        <f>I527+J527</f>
        <v>0</v>
      </c>
      <c r="Q527" s="226">
        <f>ROUND(I527*H527,2)</f>
        <v>0</v>
      </c>
      <c r="R527" s="226">
        <f>ROUND(J527*H527,2)</f>
        <v>0</v>
      </c>
      <c r="S527" s="67"/>
      <c r="T527" s="227">
        <f>S527*H527</f>
        <v>0</v>
      </c>
      <c r="U527" s="227">
        <v>0</v>
      </c>
      <c r="V527" s="227">
        <f>U527*H527</f>
        <v>0</v>
      </c>
      <c r="W527" s="227">
        <v>0</v>
      </c>
      <c r="X527" s="227">
        <f>W527*H527</f>
        <v>0</v>
      </c>
      <c r="Y527" s="228" t="s">
        <v>1</v>
      </c>
      <c r="Z527" s="31"/>
      <c r="AA527" s="31"/>
      <c r="AB527" s="31"/>
      <c r="AC527" s="31"/>
      <c r="AD527" s="31"/>
      <c r="AE527" s="31"/>
      <c r="AR527" s="229" t="s">
        <v>155</v>
      </c>
      <c r="AT527" s="229" t="s">
        <v>150</v>
      </c>
      <c r="AU527" s="229" t="s">
        <v>88</v>
      </c>
      <c r="AY527" s="13" t="s">
        <v>148</v>
      </c>
      <c r="BE527" s="111">
        <f>IF(O527="základní",K527,0)</f>
        <v>0</v>
      </c>
      <c r="BF527" s="111">
        <f>IF(O527="snížená",K527,0)</f>
        <v>0</v>
      </c>
      <c r="BG527" s="111">
        <f>IF(O527="zákl. přenesená",K527,0)</f>
        <v>0</v>
      </c>
      <c r="BH527" s="111">
        <f>IF(O527="sníž. přenesená",K527,0)</f>
        <v>0</v>
      </c>
      <c r="BI527" s="111">
        <f>IF(O527="nulová",K527,0)</f>
        <v>0</v>
      </c>
      <c r="BJ527" s="13" t="s">
        <v>88</v>
      </c>
      <c r="BK527" s="111">
        <f>ROUND(P527*H527,2)</f>
        <v>0</v>
      </c>
      <c r="BL527" s="13" t="s">
        <v>155</v>
      </c>
      <c r="BM527" s="229" t="s">
        <v>1147</v>
      </c>
    </row>
    <row r="528" spans="1:65" s="2" customFormat="1" ht="29.25">
      <c r="A528" s="31"/>
      <c r="B528" s="32"/>
      <c r="C528" s="33"/>
      <c r="D528" s="230" t="s">
        <v>157</v>
      </c>
      <c r="E528" s="33"/>
      <c r="F528" s="231" t="s">
        <v>1148</v>
      </c>
      <c r="G528" s="33"/>
      <c r="H528" s="33"/>
      <c r="I528" s="125"/>
      <c r="J528" s="125"/>
      <c r="K528" s="33"/>
      <c r="L528" s="33"/>
      <c r="M528" s="34"/>
      <c r="N528" s="232"/>
      <c r="O528" s="233"/>
      <c r="P528" s="67"/>
      <c r="Q528" s="67"/>
      <c r="R528" s="67"/>
      <c r="S528" s="67"/>
      <c r="T528" s="67"/>
      <c r="U528" s="67"/>
      <c r="V528" s="67"/>
      <c r="W528" s="67"/>
      <c r="X528" s="67"/>
      <c r="Y528" s="68"/>
      <c r="Z528" s="31"/>
      <c r="AA528" s="31"/>
      <c r="AB528" s="31"/>
      <c r="AC528" s="31"/>
      <c r="AD528" s="31"/>
      <c r="AE528" s="31"/>
      <c r="AT528" s="13" t="s">
        <v>157</v>
      </c>
      <c r="AU528" s="13" t="s">
        <v>88</v>
      </c>
    </row>
    <row r="529" spans="1:65" s="2" customFormat="1" ht="21.75" customHeight="1">
      <c r="A529" s="31"/>
      <c r="B529" s="32"/>
      <c r="C529" s="217" t="s">
        <v>1149</v>
      </c>
      <c r="D529" s="217" t="s">
        <v>150</v>
      </c>
      <c r="E529" s="218" t="s">
        <v>1150</v>
      </c>
      <c r="F529" s="219" t="s">
        <v>1151</v>
      </c>
      <c r="G529" s="220" t="s">
        <v>153</v>
      </c>
      <c r="H529" s="221">
        <v>147</v>
      </c>
      <c r="I529" s="222"/>
      <c r="J529" s="222"/>
      <c r="K529" s="223">
        <f>ROUND(P529*H529,2)</f>
        <v>0</v>
      </c>
      <c r="L529" s="219" t="s">
        <v>154</v>
      </c>
      <c r="M529" s="34"/>
      <c r="N529" s="224" t="s">
        <v>1</v>
      </c>
      <c r="O529" s="225" t="s">
        <v>43</v>
      </c>
      <c r="P529" s="226">
        <f>I529+J529</f>
        <v>0</v>
      </c>
      <c r="Q529" s="226">
        <f>ROUND(I529*H529,2)</f>
        <v>0</v>
      </c>
      <c r="R529" s="226">
        <f>ROUND(J529*H529,2)</f>
        <v>0</v>
      </c>
      <c r="S529" s="67"/>
      <c r="T529" s="227">
        <f>S529*H529</f>
        <v>0</v>
      </c>
      <c r="U529" s="227">
        <v>0</v>
      </c>
      <c r="V529" s="227">
        <f>U529*H529</f>
        <v>0</v>
      </c>
      <c r="W529" s="227">
        <v>0</v>
      </c>
      <c r="X529" s="227">
        <f>W529*H529</f>
        <v>0</v>
      </c>
      <c r="Y529" s="228" t="s">
        <v>1</v>
      </c>
      <c r="Z529" s="31"/>
      <c r="AA529" s="31"/>
      <c r="AB529" s="31"/>
      <c r="AC529" s="31"/>
      <c r="AD529" s="31"/>
      <c r="AE529" s="31"/>
      <c r="AR529" s="229" t="s">
        <v>155</v>
      </c>
      <c r="AT529" s="229" t="s">
        <v>150</v>
      </c>
      <c r="AU529" s="229" t="s">
        <v>88</v>
      </c>
      <c r="AY529" s="13" t="s">
        <v>148</v>
      </c>
      <c r="BE529" s="111">
        <f>IF(O529="základní",K529,0)</f>
        <v>0</v>
      </c>
      <c r="BF529" s="111">
        <f>IF(O529="snížená",K529,0)</f>
        <v>0</v>
      </c>
      <c r="BG529" s="111">
        <f>IF(O529="zákl. přenesená",K529,0)</f>
        <v>0</v>
      </c>
      <c r="BH529" s="111">
        <f>IF(O529="sníž. přenesená",K529,0)</f>
        <v>0</v>
      </c>
      <c r="BI529" s="111">
        <f>IF(O529="nulová",K529,0)</f>
        <v>0</v>
      </c>
      <c r="BJ529" s="13" t="s">
        <v>88</v>
      </c>
      <c r="BK529" s="111">
        <f>ROUND(P529*H529,2)</f>
        <v>0</v>
      </c>
      <c r="BL529" s="13" t="s">
        <v>155</v>
      </c>
      <c r="BM529" s="229" t="s">
        <v>1152</v>
      </c>
    </row>
    <row r="530" spans="1:65" s="2" customFormat="1" ht="29.25">
      <c r="A530" s="31"/>
      <c r="B530" s="32"/>
      <c r="C530" s="33"/>
      <c r="D530" s="230" t="s">
        <v>157</v>
      </c>
      <c r="E530" s="33"/>
      <c r="F530" s="231" t="s">
        <v>1153</v>
      </c>
      <c r="G530" s="33"/>
      <c r="H530" s="33"/>
      <c r="I530" s="125"/>
      <c r="J530" s="125"/>
      <c r="K530" s="33"/>
      <c r="L530" s="33"/>
      <c r="M530" s="34"/>
      <c r="N530" s="232"/>
      <c r="O530" s="233"/>
      <c r="P530" s="67"/>
      <c r="Q530" s="67"/>
      <c r="R530" s="67"/>
      <c r="S530" s="67"/>
      <c r="T530" s="67"/>
      <c r="U530" s="67"/>
      <c r="V530" s="67"/>
      <c r="W530" s="67"/>
      <c r="X530" s="67"/>
      <c r="Y530" s="68"/>
      <c r="Z530" s="31"/>
      <c r="AA530" s="31"/>
      <c r="AB530" s="31"/>
      <c r="AC530" s="31"/>
      <c r="AD530" s="31"/>
      <c r="AE530" s="31"/>
      <c r="AT530" s="13" t="s">
        <v>157</v>
      </c>
      <c r="AU530" s="13" t="s">
        <v>88</v>
      </c>
    </row>
    <row r="531" spans="1:65" s="2" customFormat="1" ht="21.75" customHeight="1">
      <c r="A531" s="31"/>
      <c r="B531" s="32"/>
      <c r="C531" s="217" t="s">
        <v>1154</v>
      </c>
      <c r="D531" s="217" t="s">
        <v>150</v>
      </c>
      <c r="E531" s="218" t="s">
        <v>1155</v>
      </c>
      <c r="F531" s="219" t="s">
        <v>1156</v>
      </c>
      <c r="G531" s="220" t="s">
        <v>153</v>
      </c>
      <c r="H531" s="221">
        <v>150</v>
      </c>
      <c r="I531" s="222"/>
      <c r="J531" s="222"/>
      <c r="K531" s="223">
        <f>ROUND(P531*H531,2)</f>
        <v>0</v>
      </c>
      <c r="L531" s="219" t="s">
        <v>154</v>
      </c>
      <c r="M531" s="34"/>
      <c r="N531" s="224" t="s">
        <v>1</v>
      </c>
      <c r="O531" s="225" t="s">
        <v>43</v>
      </c>
      <c r="P531" s="226">
        <f>I531+J531</f>
        <v>0</v>
      </c>
      <c r="Q531" s="226">
        <f>ROUND(I531*H531,2)</f>
        <v>0</v>
      </c>
      <c r="R531" s="226">
        <f>ROUND(J531*H531,2)</f>
        <v>0</v>
      </c>
      <c r="S531" s="67"/>
      <c r="T531" s="227">
        <f>S531*H531</f>
        <v>0</v>
      </c>
      <c r="U531" s="227">
        <v>0</v>
      </c>
      <c r="V531" s="227">
        <f>U531*H531</f>
        <v>0</v>
      </c>
      <c r="W531" s="227">
        <v>0</v>
      </c>
      <c r="X531" s="227">
        <f>W531*H531</f>
        <v>0</v>
      </c>
      <c r="Y531" s="228" t="s">
        <v>1</v>
      </c>
      <c r="Z531" s="31"/>
      <c r="AA531" s="31"/>
      <c r="AB531" s="31"/>
      <c r="AC531" s="31"/>
      <c r="AD531" s="31"/>
      <c r="AE531" s="31"/>
      <c r="AR531" s="229" t="s">
        <v>155</v>
      </c>
      <c r="AT531" s="229" t="s">
        <v>150</v>
      </c>
      <c r="AU531" s="229" t="s">
        <v>88</v>
      </c>
      <c r="AY531" s="13" t="s">
        <v>148</v>
      </c>
      <c r="BE531" s="111">
        <f>IF(O531="základní",K531,0)</f>
        <v>0</v>
      </c>
      <c r="BF531" s="111">
        <f>IF(O531="snížená",K531,0)</f>
        <v>0</v>
      </c>
      <c r="BG531" s="111">
        <f>IF(O531="zákl. přenesená",K531,0)</f>
        <v>0</v>
      </c>
      <c r="BH531" s="111">
        <f>IF(O531="sníž. přenesená",K531,0)</f>
        <v>0</v>
      </c>
      <c r="BI531" s="111">
        <f>IF(O531="nulová",K531,0)</f>
        <v>0</v>
      </c>
      <c r="BJ531" s="13" t="s">
        <v>88</v>
      </c>
      <c r="BK531" s="111">
        <f>ROUND(P531*H531,2)</f>
        <v>0</v>
      </c>
      <c r="BL531" s="13" t="s">
        <v>155</v>
      </c>
      <c r="BM531" s="229" t="s">
        <v>1157</v>
      </c>
    </row>
    <row r="532" spans="1:65" s="2" customFormat="1" ht="29.25">
      <c r="A532" s="31"/>
      <c r="B532" s="32"/>
      <c r="C532" s="33"/>
      <c r="D532" s="230" t="s">
        <v>157</v>
      </c>
      <c r="E532" s="33"/>
      <c r="F532" s="231" t="s">
        <v>1158</v>
      </c>
      <c r="G532" s="33"/>
      <c r="H532" s="33"/>
      <c r="I532" s="125"/>
      <c r="J532" s="125"/>
      <c r="K532" s="33"/>
      <c r="L532" s="33"/>
      <c r="M532" s="34"/>
      <c r="N532" s="232"/>
      <c r="O532" s="233"/>
      <c r="P532" s="67"/>
      <c r="Q532" s="67"/>
      <c r="R532" s="67"/>
      <c r="S532" s="67"/>
      <c r="T532" s="67"/>
      <c r="U532" s="67"/>
      <c r="V532" s="67"/>
      <c r="W532" s="67"/>
      <c r="X532" s="67"/>
      <c r="Y532" s="68"/>
      <c r="Z532" s="31"/>
      <c r="AA532" s="31"/>
      <c r="AB532" s="31"/>
      <c r="AC532" s="31"/>
      <c r="AD532" s="31"/>
      <c r="AE532" s="31"/>
      <c r="AT532" s="13" t="s">
        <v>157</v>
      </c>
      <c r="AU532" s="13" t="s">
        <v>88</v>
      </c>
    </row>
    <row r="533" spans="1:65" s="2" customFormat="1" ht="21.75" customHeight="1">
      <c r="A533" s="31"/>
      <c r="B533" s="32"/>
      <c r="C533" s="217" t="s">
        <v>1159</v>
      </c>
      <c r="D533" s="217" t="s">
        <v>150</v>
      </c>
      <c r="E533" s="218" t="s">
        <v>1160</v>
      </c>
      <c r="F533" s="219" t="s">
        <v>1161</v>
      </c>
      <c r="G533" s="220" t="s">
        <v>153</v>
      </c>
      <c r="H533" s="221">
        <v>150</v>
      </c>
      <c r="I533" s="222"/>
      <c r="J533" s="222"/>
      <c r="K533" s="223">
        <f>ROUND(P533*H533,2)</f>
        <v>0</v>
      </c>
      <c r="L533" s="219" t="s">
        <v>154</v>
      </c>
      <c r="M533" s="34"/>
      <c r="N533" s="224" t="s">
        <v>1</v>
      </c>
      <c r="O533" s="225" t="s">
        <v>43</v>
      </c>
      <c r="P533" s="226">
        <f>I533+J533</f>
        <v>0</v>
      </c>
      <c r="Q533" s="226">
        <f>ROUND(I533*H533,2)</f>
        <v>0</v>
      </c>
      <c r="R533" s="226">
        <f>ROUND(J533*H533,2)</f>
        <v>0</v>
      </c>
      <c r="S533" s="67"/>
      <c r="T533" s="227">
        <f>S533*H533</f>
        <v>0</v>
      </c>
      <c r="U533" s="227">
        <v>0</v>
      </c>
      <c r="V533" s="227">
        <f>U533*H533</f>
        <v>0</v>
      </c>
      <c r="W533" s="227">
        <v>0</v>
      </c>
      <c r="X533" s="227">
        <f>W533*H533</f>
        <v>0</v>
      </c>
      <c r="Y533" s="228" t="s">
        <v>1</v>
      </c>
      <c r="Z533" s="31"/>
      <c r="AA533" s="31"/>
      <c r="AB533" s="31"/>
      <c r="AC533" s="31"/>
      <c r="AD533" s="31"/>
      <c r="AE533" s="31"/>
      <c r="AR533" s="229" t="s">
        <v>155</v>
      </c>
      <c r="AT533" s="229" t="s">
        <v>150</v>
      </c>
      <c r="AU533" s="229" t="s">
        <v>88</v>
      </c>
      <c r="AY533" s="13" t="s">
        <v>148</v>
      </c>
      <c r="BE533" s="111">
        <f>IF(O533="základní",K533,0)</f>
        <v>0</v>
      </c>
      <c r="BF533" s="111">
        <f>IF(O533="snížená",K533,0)</f>
        <v>0</v>
      </c>
      <c r="BG533" s="111">
        <f>IF(O533="zákl. přenesená",K533,0)</f>
        <v>0</v>
      </c>
      <c r="BH533" s="111">
        <f>IF(O533="sníž. přenesená",K533,0)</f>
        <v>0</v>
      </c>
      <c r="BI533" s="111">
        <f>IF(O533="nulová",K533,0)</f>
        <v>0</v>
      </c>
      <c r="BJ533" s="13" t="s">
        <v>88</v>
      </c>
      <c r="BK533" s="111">
        <f>ROUND(P533*H533,2)</f>
        <v>0</v>
      </c>
      <c r="BL533" s="13" t="s">
        <v>155</v>
      </c>
      <c r="BM533" s="229" t="s">
        <v>1162</v>
      </c>
    </row>
    <row r="534" spans="1:65" s="2" customFormat="1" ht="29.25">
      <c r="A534" s="31"/>
      <c r="B534" s="32"/>
      <c r="C534" s="33"/>
      <c r="D534" s="230" t="s">
        <v>157</v>
      </c>
      <c r="E534" s="33"/>
      <c r="F534" s="231" t="s">
        <v>1163</v>
      </c>
      <c r="G534" s="33"/>
      <c r="H534" s="33"/>
      <c r="I534" s="125"/>
      <c r="J534" s="125"/>
      <c r="K534" s="33"/>
      <c r="L534" s="33"/>
      <c r="M534" s="34"/>
      <c r="N534" s="232"/>
      <c r="O534" s="233"/>
      <c r="P534" s="67"/>
      <c r="Q534" s="67"/>
      <c r="R534" s="67"/>
      <c r="S534" s="67"/>
      <c r="T534" s="67"/>
      <c r="U534" s="67"/>
      <c r="V534" s="67"/>
      <c r="W534" s="67"/>
      <c r="X534" s="67"/>
      <c r="Y534" s="68"/>
      <c r="Z534" s="31"/>
      <c r="AA534" s="31"/>
      <c r="AB534" s="31"/>
      <c r="AC534" s="31"/>
      <c r="AD534" s="31"/>
      <c r="AE534" s="31"/>
      <c r="AT534" s="13" t="s">
        <v>157</v>
      </c>
      <c r="AU534" s="13" t="s">
        <v>88</v>
      </c>
    </row>
    <row r="535" spans="1:65" s="2" customFormat="1" ht="21.75" customHeight="1">
      <c r="A535" s="31"/>
      <c r="B535" s="32"/>
      <c r="C535" s="217" t="s">
        <v>1164</v>
      </c>
      <c r="D535" s="217" t="s">
        <v>150</v>
      </c>
      <c r="E535" s="218" t="s">
        <v>1165</v>
      </c>
      <c r="F535" s="219" t="s">
        <v>1166</v>
      </c>
      <c r="G535" s="220" t="s">
        <v>153</v>
      </c>
      <c r="H535" s="221">
        <v>27</v>
      </c>
      <c r="I535" s="222"/>
      <c r="J535" s="222"/>
      <c r="K535" s="223">
        <f>ROUND(P535*H535,2)</f>
        <v>0</v>
      </c>
      <c r="L535" s="219" t="s">
        <v>154</v>
      </c>
      <c r="M535" s="34"/>
      <c r="N535" s="224" t="s">
        <v>1</v>
      </c>
      <c r="O535" s="225" t="s">
        <v>43</v>
      </c>
      <c r="P535" s="226">
        <f>I535+J535</f>
        <v>0</v>
      </c>
      <c r="Q535" s="226">
        <f>ROUND(I535*H535,2)</f>
        <v>0</v>
      </c>
      <c r="R535" s="226">
        <f>ROUND(J535*H535,2)</f>
        <v>0</v>
      </c>
      <c r="S535" s="67"/>
      <c r="T535" s="227">
        <f>S535*H535</f>
        <v>0</v>
      </c>
      <c r="U535" s="227">
        <v>0</v>
      </c>
      <c r="V535" s="227">
        <f>U535*H535</f>
        <v>0</v>
      </c>
      <c r="W535" s="227">
        <v>0</v>
      </c>
      <c r="X535" s="227">
        <f>W535*H535</f>
        <v>0</v>
      </c>
      <c r="Y535" s="228" t="s">
        <v>1</v>
      </c>
      <c r="Z535" s="31"/>
      <c r="AA535" s="31"/>
      <c r="AB535" s="31"/>
      <c r="AC535" s="31"/>
      <c r="AD535" s="31"/>
      <c r="AE535" s="31"/>
      <c r="AR535" s="229" t="s">
        <v>155</v>
      </c>
      <c r="AT535" s="229" t="s">
        <v>150</v>
      </c>
      <c r="AU535" s="229" t="s">
        <v>88</v>
      </c>
      <c r="AY535" s="13" t="s">
        <v>148</v>
      </c>
      <c r="BE535" s="111">
        <f>IF(O535="základní",K535,0)</f>
        <v>0</v>
      </c>
      <c r="BF535" s="111">
        <f>IF(O535="snížená",K535,0)</f>
        <v>0</v>
      </c>
      <c r="BG535" s="111">
        <f>IF(O535="zákl. přenesená",K535,0)</f>
        <v>0</v>
      </c>
      <c r="BH535" s="111">
        <f>IF(O535="sníž. přenesená",K535,0)</f>
        <v>0</v>
      </c>
      <c r="BI535" s="111">
        <f>IF(O535="nulová",K535,0)</f>
        <v>0</v>
      </c>
      <c r="BJ535" s="13" t="s">
        <v>88</v>
      </c>
      <c r="BK535" s="111">
        <f>ROUND(P535*H535,2)</f>
        <v>0</v>
      </c>
      <c r="BL535" s="13" t="s">
        <v>155</v>
      </c>
      <c r="BM535" s="229" t="s">
        <v>1167</v>
      </c>
    </row>
    <row r="536" spans="1:65" s="2" customFormat="1" ht="29.25">
      <c r="A536" s="31"/>
      <c r="B536" s="32"/>
      <c r="C536" s="33"/>
      <c r="D536" s="230" t="s">
        <v>157</v>
      </c>
      <c r="E536" s="33"/>
      <c r="F536" s="231" t="s">
        <v>1168</v>
      </c>
      <c r="G536" s="33"/>
      <c r="H536" s="33"/>
      <c r="I536" s="125"/>
      <c r="J536" s="125"/>
      <c r="K536" s="33"/>
      <c r="L536" s="33"/>
      <c r="M536" s="34"/>
      <c r="N536" s="232"/>
      <c r="O536" s="233"/>
      <c r="P536" s="67"/>
      <c r="Q536" s="67"/>
      <c r="R536" s="67"/>
      <c r="S536" s="67"/>
      <c r="T536" s="67"/>
      <c r="U536" s="67"/>
      <c r="V536" s="67"/>
      <c r="W536" s="67"/>
      <c r="X536" s="67"/>
      <c r="Y536" s="68"/>
      <c r="Z536" s="31"/>
      <c r="AA536" s="31"/>
      <c r="AB536" s="31"/>
      <c r="AC536" s="31"/>
      <c r="AD536" s="31"/>
      <c r="AE536" s="31"/>
      <c r="AT536" s="13" t="s">
        <v>157</v>
      </c>
      <c r="AU536" s="13" t="s">
        <v>88</v>
      </c>
    </row>
    <row r="537" spans="1:65" s="2" customFormat="1" ht="21.75" customHeight="1">
      <c r="A537" s="31"/>
      <c r="B537" s="32"/>
      <c r="C537" s="217" t="s">
        <v>1169</v>
      </c>
      <c r="D537" s="217" t="s">
        <v>150</v>
      </c>
      <c r="E537" s="218" t="s">
        <v>1170</v>
      </c>
      <c r="F537" s="219" t="s">
        <v>1171</v>
      </c>
      <c r="G537" s="220" t="s">
        <v>153</v>
      </c>
      <c r="H537" s="221">
        <v>154</v>
      </c>
      <c r="I537" s="222"/>
      <c r="J537" s="222"/>
      <c r="K537" s="223">
        <f>ROUND(P537*H537,2)</f>
        <v>0</v>
      </c>
      <c r="L537" s="219" t="s">
        <v>154</v>
      </c>
      <c r="M537" s="34"/>
      <c r="N537" s="224" t="s">
        <v>1</v>
      </c>
      <c r="O537" s="225" t="s">
        <v>43</v>
      </c>
      <c r="P537" s="226">
        <f>I537+J537</f>
        <v>0</v>
      </c>
      <c r="Q537" s="226">
        <f>ROUND(I537*H537,2)</f>
        <v>0</v>
      </c>
      <c r="R537" s="226">
        <f>ROUND(J537*H537,2)</f>
        <v>0</v>
      </c>
      <c r="S537" s="67"/>
      <c r="T537" s="227">
        <f>S537*H537</f>
        <v>0</v>
      </c>
      <c r="U537" s="227">
        <v>0</v>
      </c>
      <c r="V537" s="227">
        <f>U537*H537</f>
        <v>0</v>
      </c>
      <c r="W537" s="227">
        <v>0</v>
      </c>
      <c r="X537" s="227">
        <f>W537*H537</f>
        <v>0</v>
      </c>
      <c r="Y537" s="228" t="s">
        <v>1</v>
      </c>
      <c r="Z537" s="31"/>
      <c r="AA537" s="31"/>
      <c r="AB537" s="31"/>
      <c r="AC537" s="31"/>
      <c r="AD537" s="31"/>
      <c r="AE537" s="31"/>
      <c r="AR537" s="229" t="s">
        <v>155</v>
      </c>
      <c r="AT537" s="229" t="s">
        <v>150</v>
      </c>
      <c r="AU537" s="229" t="s">
        <v>88</v>
      </c>
      <c r="AY537" s="13" t="s">
        <v>148</v>
      </c>
      <c r="BE537" s="111">
        <f>IF(O537="základní",K537,0)</f>
        <v>0</v>
      </c>
      <c r="BF537" s="111">
        <f>IF(O537="snížená",K537,0)</f>
        <v>0</v>
      </c>
      <c r="BG537" s="111">
        <f>IF(O537="zákl. přenesená",K537,0)</f>
        <v>0</v>
      </c>
      <c r="BH537" s="111">
        <f>IF(O537="sníž. přenesená",K537,0)</f>
        <v>0</v>
      </c>
      <c r="BI537" s="111">
        <f>IF(O537="nulová",K537,0)</f>
        <v>0</v>
      </c>
      <c r="BJ537" s="13" t="s">
        <v>88</v>
      </c>
      <c r="BK537" s="111">
        <f>ROUND(P537*H537,2)</f>
        <v>0</v>
      </c>
      <c r="BL537" s="13" t="s">
        <v>155</v>
      </c>
      <c r="BM537" s="229" t="s">
        <v>1172</v>
      </c>
    </row>
    <row r="538" spans="1:65" s="2" customFormat="1" ht="29.25">
      <c r="A538" s="31"/>
      <c r="B538" s="32"/>
      <c r="C538" s="33"/>
      <c r="D538" s="230" t="s">
        <v>157</v>
      </c>
      <c r="E538" s="33"/>
      <c r="F538" s="231" t="s">
        <v>1173</v>
      </c>
      <c r="G538" s="33"/>
      <c r="H538" s="33"/>
      <c r="I538" s="125"/>
      <c r="J538" s="125"/>
      <c r="K538" s="33"/>
      <c r="L538" s="33"/>
      <c r="M538" s="34"/>
      <c r="N538" s="232"/>
      <c r="O538" s="233"/>
      <c r="P538" s="67"/>
      <c r="Q538" s="67"/>
      <c r="R538" s="67"/>
      <c r="S538" s="67"/>
      <c r="T538" s="67"/>
      <c r="U538" s="67"/>
      <c r="V538" s="67"/>
      <c r="W538" s="67"/>
      <c r="X538" s="67"/>
      <c r="Y538" s="68"/>
      <c r="Z538" s="31"/>
      <c r="AA538" s="31"/>
      <c r="AB538" s="31"/>
      <c r="AC538" s="31"/>
      <c r="AD538" s="31"/>
      <c r="AE538" s="31"/>
      <c r="AT538" s="13" t="s">
        <v>157</v>
      </c>
      <c r="AU538" s="13" t="s">
        <v>88</v>
      </c>
    </row>
    <row r="539" spans="1:65" s="2" customFormat="1" ht="21.75" customHeight="1">
      <c r="A539" s="31"/>
      <c r="B539" s="32"/>
      <c r="C539" s="217" t="s">
        <v>1174</v>
      </c>
      <c r="D539" s="217" t="s">
        <v>150</v>
      </c>
      <c r="E539" s="218" t="s">
        <v>1175</v>
      </c>
      <c r="F539" s="219" t="s">
        <v>1176</v>
      </c>
      <c r="G539" s="220" t="s">
        <v>153</v>
      </c>
      <c r="H539" s="221">
        <v>1</v>
      </c>
      <c r="I539" s="222"/>
      <c r="J539" s="222"/>
      <c r="K539" s="223">
        <f>ROUND(P539*H539,2)</f>
        <v>0</v>
      </c>
      <c r="L539" s="219" t="s">
        <v>154</v>
      </c>
      <c r="M539" s="34"/>
      <c r="N539" s="224" t="s">
        <v>1</v>
      </c>
      <c r="O539" s="225" t="s">
        <v>43</v>
      </c>
      <c r="P539" s="226">
        <f>I539+J539</f>
        <v>0</v>
      </c>
      <c r="Q539" s="226">
        <f>ROUND(I539*H539,2)</f>
        <v>0</v>
      </c>
      <c r="R539" s="226">
        <f>ROUND(J539*H539,2)</f>
        <v>0</v>
      </c>
      <c r="S539" s="67"/>
      <c r="T539" s="227">
        <f>S539*H539</f>
        <v>0</v>
      </c>
      <c r="U539" s="227">
        <v>0</v>
      </c>
      <c r="V539" s="227">
        <f>U539*H539</f>
        <v>0</v>
      </c>
      <c r="W539" s="227">
        <v>0</v>
      </c>
      <c r="X539" s="227">
        <f>W539*H539</f>
        <v>0</v>
      </c>
      <c r="Y539" s="228" t="s">
        <v>1</v>
      </c>
      <c r="Z539" s="31"/>
      <c r="AA539" s="31"/>
      <c r="AB539" s="31"/>
      <c r="AC539" s="31"/>
      <c r="AD539" s="31"/>
      <c r="AE539" s="31"/>
      <c r="AR539" s="229" t="s">
        <v>155</v>
      </c>
      <c r="AT539" s="229" t="s">
        <v>150</v>
      </c>
      <c r="AU539" s="229" t="s">
        <v>88</v>
      </c>
      <c r="AY539" s="13" t="s">
        <v>148</v>
      </c>
      <c r="BE539" s="111">
        <f>IF(O539="základní",K539,0)</f>
        <v>0</v>
      </c>
      <c r="BF539" s="111">
        <f>IF(O539="snížená",K539,0)</f>
        <v>0</v>
      </c>
      <c r="BG539" s="111">
        <f>IF(O539="zákl. přenesená",K539,0)</f>
        <v>0</v>
      </c>
      <c r="BH539" s="111">
        <f>IF(O539="sníž. přenesená",K539,0)</f>
        <v>0</v>
      </c>
      <c r="BI539" s="111">
        <f>IF(O539="nulová",K539,0)</f>
        <v>0</v>
      </c>
      <c r="BJ539" s="13" t="s">
        <v>88</v>
      </c>
      <c r="BK539" s="111">
        <f>ROUND(P539*H539,2)</f>
        <v>0</v>
      </c>
      <c r="BL539" s="13" t="s">
        <v>155</v>
      </c>
      <c r="BM539" s="229" t="s">
        <v>1177</v>
      </c>
    </row>
    <row r="540" spans="1:65" s="2" customFormat="1" ht="29.25">
      <c r="A540" s="31"/>
      <c r="B540" s="32"/>
      <c r="C540" s="33"/>
      <c r="D540" s="230" t="s">
        <v>157</v>
      </c>
      <c r="E540" s="33"/>
      <c r="F540" s="231" t="s">
        <v>1178</v>
      </c>
      <c r="G540" s="33"/>
      <c r="H540" s="33"/>
      <c r="I540" s="125"/>
      <c r="J540" s="125"/>
      <c r="K540" s="33"/>
      <c r="L540" s="33"/>
      <c r="M540" s="34"/>
      <c r="N540" s="232"/>
      <c r="O540" s="233"/>
      <c r="P540" s="67"/>
      <c r="Q540" s="67"/>
      <c r="R540" s="67"/>
      <c r="S540" s="67"/>
      <c r="T540" s="67"/>
      <c r="U540" s="67"/>
      <c r="V540" s="67"/>
      <c r="W540" s="67"/>
      <c r="X540" s="67"/>
      <c r="Y540" s="68"/>
      <c r="Z540" s="31"/>
      <c r="AA540" s="31"/>
      <c r="AB540" s="31"/>
      <c r="AC540" s="31"/>
      <c r="AD540" s="31"/>
      <c r="AE540" s="31"/>
      <c r="AT540" s="13" t="s">
        <v>157</v>
      </c>
      <c r="AU540" s="13" t="s">
        <v>88</v>
      </c>
    </row>
    <row r="541" spans="1:65" s="2" customFormat="1" ht="21.75" customHeight="1">
      <c r="A541" s="31"/>
      <c r="B541" s="32"/>
      <c r="C541" s="217" t="s">
        <v>1179</v>
      </c>
      <c r="D541" s="217" t="s">
        <v>150</v>
      </c>
      <c r="E541" s="218" t="s">
        <v>1180</v>
      </c>
      <c r="F541" s="219" t="s">
        <v>1181</v>
      </c>
      <c r="G541" s="220" t="s">
        <v>153</v>
      </c>
      <c r="H541" s="221">
        <v>1</v>
      </c>
      <c r="I541" s="222"/>
      <c r="J541" s="222"/>
      <c r="K541" s="223">
        <f>ROUND(P541*H541,2)</f>
        <v>0</v>
      </c>
      <c r="L541" s="219" t="s">
        <v>154</v>
      </c>
      <c r="M541" s="34"/>
      <c r="N541" s="224" t="s">
        <v>1</v>
      </c>
      <c r="O541" s="225" t="s">
        <v>43</v>
      </c>
      <c r="P541" s="226">
        <f>I541+J541</f>
        <v>0</v>
      </c>
      <c r="Q541" s="226">
        <f>ROUND(I541*H541,2)</f>
        <v>0</v>
      </c>
      <c r="R541" s="226">
        <f>ROUND(J541*H541,2)</f>
        <v>0</v>
      </c>
      <c r="S541" s="67"/>
      <c r="T541" s="227">
        <f>S541*H541</f>
        <v>0</v>
      </c>
      <c r="U541" s="227">
        <v>0</v>
      </c>
      <c r="V541" s="227">
        <f>U541*H541</f>
        <v>0</v>
      </c>
      <c r="W541" s="227">
        <v>0</v>
      </c>
      <c r="X541" s="227">
        <f>W541*H541</f>
        <v>0</v>
      </c>
      <c r="Y541" s="228" t="s">
        <v>1</v>
      </c>
      <c r="Z541" s="31"/>
      <c r="AA541" s="31"/>
      <c r="AB541" s="31"/>
      <c r="AC541" s="31"/>
      <c r="AD541" s="31"/>
      <c r="AE541" s="31"/>
      <c r="AR541" s="229" t="s">
        <v>155</v>
      </c>
      <c r="AT541" s="229" t="s">
        <v>150</v>
      </c>
      <c r="AU541" s="229" t="s">
        <v>88</v>
      </c>
      <c r="AY541" s="13" t="s">
        <v>148</v>
      </c>
      <c r="BE541" s="111">
        <f>IF(O541="základní",K541,0)</f>
        <v>0</v>
      </c>
      <c r="BF541" s="111">
        <f>IF(O541="snížená",K541,0)</f>
        <v>0</v>
      </c>
      <c r="BG541" s="111">
        <f>IF(O541="zákl. přenesená",K541,0)</f>
        <v>0</v>
      </c>
      <c r="BH541" s="111">
        <f>IF(O541="sníž. přenesená",K541,0)</f>
        <v>0</v>
      </c>
      <c r="BI541" s="111">
        <f>IF(O541="nulová",K541,0)</f>
        <v>0</v>
      </c>
      <c r="BJ541" s="13" t="s">
        <v>88</v>
      </c>
      <c r="BK541" s="111">
        <f>ROUND(P541*H541,2)</f>
        <v>0</v>
      </c>
      <c r="BL541" s="13" t="s">
        <v>155</v>
      </c>
      <c r="BM541" s="229" t="s">
        <v>1182</v>
      </c>
    </row>
    <row r="542" spans="1:65" s="2" customFormat="1" ht="39">
      <c r="A542" s="31"/>
      <c r="B542" s="32"/>
      <c r="C542" s="33"/>
      <c r="D542" s="230" t="s">
        <v>157</v>
      </c>
      <c r="E542" s="33"/>
      <c r="F542" s="231" t="s">
        <v>1183</v>
      </c>
      <c r="G542" s="33"/>
      <c r="H542" s="33"/>
      <c r="I542" s="125"/>
      <c r="J542" s="125"/>
      <c r="K542" s="33"/>
      <c r="L542" s="33"/>
      <c r="M542" s="34"/>
      <c r="N542" s="232"/>
      <c r="O542" s="233"/>
      <c r="P542" s="67"/>
      <c r="Q542" s="67"/>
      <c r="R542" s="67"/>
      <c r="S542" s="67"/>
      <c r="T542" s="67"/>
      <c r="U542" s="67"/>
      <c r="V542" s="67"/>
      <c r="W542" s="67"/>
      <c r="X542" s="67"/>
      <c r="Y542" s="68"/>
      <c r="Z542" s="31"/>
      <c r="AA542" s="31"/>
      <c r="AB542" s="31"/>
      <c r="AC542" s="31"/>
      <c r="AD542" s="31"/>
      <c r="AE542" s="31"/>
      <c r="AT542" s="13" t="s">
        <v>157</v>
      </c>
      <c r="AU542" s="13" t="s">
        <v>88</v>
      </c>
    </row>
    <row r="543" spans="1:65" s="2" customFormat="1" ht="21.75" customHeight="1">
      <c r="A543" s="31"/>
      <c r="B543" s="32"/>
      <c r="C543" s="217" t="s">
        <v>1184</v>
      </c>
      <c r="D543" s="217" t="s">
        <v>150</v>
      </c>
      <c r="E543" s="218" t="s">
        <v>1185</v>
      </c>
      <c r="F543" s="219" t="s">
        <v>1186</v>
      </c>
      <c r="G543" s="220" t="s">
        <v>153</v>
      </c>
      <c r="H543" s="221">
        <v>1</v>
      </c>
      <c r="I543" s="222"/>
      <c r="J543" s="222"/>
      <c r="K543" s="223">
        <f>ROUND(P543*H543,2)</f>
        <v>0</v>
      </c>
      <c r="L543" s="219" t="s">
        <v>154</v>
      </c>
      <c r="M543" s="34"/>
      <c r="N543" s="224" t="s">
        <v>1</v>
      </c>
      <c r="O543" s="225" t="s">
        <v>43</v>
      </c>
      <c r="P543" s="226">
        <f>I543+J543</f>
        <v>0</v>
      </c>
      <c r="Q543" s="226">
        <f>ROUND(I543*H543,2)</f>
        <v>0</v>
      </c>
      <c r="R543" s="226">
        <f>ROUND(J543*H543,2)</f>
        <v>0</v>
      </c>
      <c r="S543" s="67"/>
      <c r="T543" s="227">
        <f>S543*H543</f>
        <v>0</v>
      </c>
      <c r="U543" s="227">
        <v>0</v>
      </c>
      <c r="V543" s="227">
        <f>U543*H543</f>
        <v>0</v>
      </c>
      <c r="W543" s="227">
        <v>0</v>
      </c>
      <c r="X543" s="227">
        <f>W543*H543</f>
        <v>0</v>
      </c>
      <c r="Y543" s="228" t="s">
        <v>1</v>
      </c>
      <c r="Z543" s="31"/>
      <c r="AA543" s="31"/>
      <c r="AB543" s="31"/>
      <c r="AC543" s="31"/>
      <c r="AD543" s="31"/>
      <c r="AE543" s="31"/>
      <c r="AR543" s="229" t="s">
        <v>155</v>
      </c>
      <c r="AT543" s="229" t="s">
        <v>150</v>
      </c>
      <c r="AU543" s="229" t="s">
        <v>88</v>
      </c>
      <c r="AY543" s="13" t="s">
        <v>148</v>
      </c>
      <c r="BE543" s="111">
        <f>IF(O543="základní",K543,0)</f>
        <v>0</v>
      </c>
      <c r="BF543" s="111">
        <f>IF(O543="snížená",K543,0)</f>
        <v>0</v>
      </c>
      <c r="BG543" s="111">
        <f>IF(O543="zákl. přenesená",K543,0)</f>
        <v>0</v>
      </c>
      <c r="BH543" s="111">
        <f>IF(O543="sníž. přenesená",K543,0)</f>
        <v>0</v>
      </c>
      <c r="BI543" s="111">
        <f>IF(O543="nulová",K543,0)</f>
        <v>0</v>
      </c>
      <c r="BJ543" s="13" t="s">
        <v>88</v>
      </c>
      <c r="BK543" s="111">
        <f>ROUND(P543*H543,2)</f>
        <v>0</v>
      </c>
      <c r="BL543" s="13" t="s">
        <v>155</v>
      </c>
      <c r="BM543" s="229" t="s">
        <v>1187</v>
      </c>
    </row>
    <row r="544" spans="1:65" s="2" customFormat="1" ht="39">
      <c r="A544" s="31"/>
      <c r="B544" s="32"/>
      <c r="C544" s="33"/>
      <c r="D544" s="230" t="s">
        <v>157</v>
      </c>
      <c r="E544" s="33"/>
      <c r="F544" s="231" t="s">
        <v>1188</v>
      </c>
      <c r="G544" s="33"/>
      <c r="H544" s="33"/>
      <c r="I544" s="125"/>
      <c r="J544" s="125"/>
      <c r="K544" s="33"/>
      <c r="L544" s="33"/>
      <c r="M544" s="34"/>
      <c r="N544" s="232"/>
      <c r="O544" s="233"/>
      <c r="P544" s="67"/>
      <c r="Q544" s="67"/>
      <c r="R544" s="67"/>
      <c r="S544" s="67"/>
      <c r="T544" s="67"/>
      <c r="U544" s="67"/>
      <c r="V544" s="67"/>
      <c r="W544" s="67"/>
      <c r="X544" s="67"/>
      <c r="Y544" s="68"/>
      <c r="Z544" s="31"/>
      <c r="AA544" s="31"/>
      <c r="AB544" s="31"/>
      <c r="AC544" s="31"/>
      <c r="AD544" s="31"/>
      <c r="AE544" s="31"/>
      <c r="AT544" s="13" t="s">
        <v>157</v>
      </c>
      <c r="AU544" s="13" t="s">
        <v>88</v>
      </c>
    </row>
    <row r="545" spans="1:65" s="2" customFormat="1" ht="21.75" customHeight="1">
      <c r="A545" s="31"/>
      <c r="B545" s="32"/>
      <c r="C545" s="217" t="s">
        <v>1189</v>
      </c>
      <c r="D545" s="217" t="s">
        <v>150</v>
      </c>
      <c r="E545" s="218" t="s">
        <v>1190</v>
      </c>
      <c r="F545" s="219" t="s">
        <v>1191</v>
      </c>
      <c r="G545" s="220" t="s">
        <v>153</v>
      </c>
      <c r="H545" s="221">
        <v>1</v>
      </c>
      <c r="I545" s="222"/>
      <c r="J545" s="222"/>
      <c r="K545" s="223">
        <f>ROUND(P545*H545,2)</f>
        <v>0</v>
      </c>
      <c r="L545" s="219" t="s">
        <v>154</v>
      </c>
      <c r="M545" s="34"/>
      <c r="N545" s="224" t="s">
        <v>1</v>
      </c>
      <c r="O545" s="225" t="s">
        <v>43</v>
      </c>
      <c r="P545" s="226">
        <f>I545+J545</f>
        <v>0</v>
      </c>
      <c r="Q545" s="226">
        <f>ROUND(I545*H545,2)</f>
        <v>0</v>
      </c>
      <c r="R545" s="226">
        <f>ROUND(J545*H545,2)</f>
        <v>0</v>
      </c>
      <c r="S545" s="67"/>
      <c r="T545" s="227">
        <f>S545*H545</f>
        <v>0</v>
      </c>
      <c r="U545" s="227">
        <v>0</v>
      </c>
      <c r="V545" s="227">
        <f>U545*H545</f>
        <v>0</v>
      </c>
      <c r="W545" s="227">
        <v>0</v>
      </c>
      <c r="X545" s="227">
        <f>W545*H545</f>
        <v>0</v>
      </c>
      <c r="Y545" s="228" t="s">
        <v>1</v>
      </c>
      <c r="Z545" s="31"/>
      <c r="AA545" s="31"/>
      <c r="AB545" s="31"/>
      <c r="AC545" s="31"/>
      <c r="AD545" s="31"/>
      <c r="AE545" s="31"/>
      <c r="AR545" s="229" t="s">
        <v>155</v>
      </c>
      <c r="AT545" s="229" t="s">
        <v>150</v>
      </c>
      <c r="AU545" s="229" t="s">
        <v>88</v>
      </c>
      <c r="AY545" s="13" t="s">
        <v>148</v>
      </c>
      <c r="BE545" s="111">
        <f>IF(O545="základní",K545,0)</f>
        <v>0</v>
      </c>
      <c r="BF545" s="111">
        <f>IF(O545="snížená",K545,0)</f>
        <v>0</v>
      </c>
      <c r="BG545" s="111">
        <f>IF(O545="zákl. přenesená",K545,0)</f>
        <v>0</v>
      </c>
      <c r="BH545" s="111">
        <f>IF(O545="sníž. přenesená",K545,0)</f>
        <v>0</v>
      </c>
      <c r="BI545" s="111">
        <f>IF(O545="nulová",K545,0)</f>
        <v>0</v>
      </c>
      <c r="BJ545" s="13" t="s">
        <v>88</v>
      </c>
      <c r="BK545" s="111">
        <f>ROUND(P545*H545,2)</f>
        <v>0</v>
      </c>
      <c r="BL545" s="13" t="s">
        <v>155</v>
      </c>
      <c r="BM545" s="229" t="s">
        <v>1192</v>
      </c>
    </row>
    <row r="546" spans="1:65" s="2" customFormat="1" ht="39">
      <c r="A546" s="31"/>
      <c r="B546" s="32"/>
      <c r="C546" s="33"/>
      <c r="D546" s="230" t="s">
        <v>157</v>
      </c>
      <c r="E546" s="33"/>
      <c r="F546" s="231" t="s">
        <v>1193</v>
      </c>
      <c r="G546" s="33"/>
      <c r="H546" s="33"/>
      <c r="I546" s="125"/>
      <c r="J546" s="125"/>
      <c r="K546" s="33"/>
      <c r="L546" s="33"/>
      <c r="M546" s="34"/>
      <c r="N546" s="232"/>
      <c r="O546" s="233"/>
      <c r="P546" s="67"/>
      <c r="Q546" s="67"/>
      <c r="R546" s="67"/>
      <c r="S546" s="67"/>
      <c r="T546" s="67"/>
      <c r="U546" s="67"/>
      <c r="V546" s="67"/>
      <c r="W546" s="67"/>
      <c r="X546" s="67"/>
      <c r="Y546" s="68"/>
      <c r="Z546" s="31"/>
      <c r="AA546" s="31"/>
      <c r="AB546" s="31"/>
      <c r="AC546" s="31"/>
      <c r="AD546" s="31"/>
      <c r="AE546" s="31"/>
      <c r="AT546" s="13" t="s">
        <v>157</v>
      </c>
      <c r="AU546" s="13" t="s">
        <v>88</v>
      </c>
    </row>
    <row r="547" spans="1:65" s="2" customFormat="1" ht="21.75" customHeight="1">
      <c r="A547" s="31"/>
      <c r="B547" s="32"/>
      <c r="C547" s="217" t="s">
        <v>1194</v>
      </c>
      <c r="D547" s="217" t="s">
        <v>150</v>
      </c>
      <c r="E547" s="218" t="s">
        <v>1195</v>
      </c>
      <c r="F547" s="219" t="s">
        <v>1196</v>
      </c>
      <c r="G547" s="220" t="s">
        <v>153</v>
      </c>
      <c r="H547" s="221">
        <v>1</v>
      </c>
      <c r="I547" s="222"/>
      <c r="J547" s="222"/>
      <c r="K547" s="223">
        <f>ROUND(P547*H547,2)</f>
        <v>0</v>
      </c>
      <c r="L547" s="219" t="s">
        <v>154</v>
      </c>
      <c r="M547" s="34"/>
      <c r="N547" s="224" t="s">
        <v>1</v>
      </c>
      <c r="O547" s="225" t="s">
        <v>43</v>
      </c>
      <c r="P547" s="226">
        <f>I547+J547</f>
        <v>0</v>
      </c>
      <c r="Q547" s="226">
        <f>ROUND(I547*H547,2)</f>
        <v>0</v>
      </c>
      <c r="R547" s="226">
        <f>ROUND(J547*H547,2)</f>
        <v>0</v>
      </c>
      <c r="S547" s="67"/>
      <c r="T547" s="227">
        <f>S547*H547</f>
        <v>0</v>
      </c>
      <c r="U547" s="227">
        <v>0</v>
      </c>
      <c r="V547" s="227">
        <f>U547*H547</f>
        <v>0</v>
      </c>
      <c r="W547" s="227">
        <v>0</v>
      </c>
      <c r="X547" s="227">
        <f>W547*H547</f>
        <v>0</v>
      </c>
      <c r="Y547" s="228" t="s">
        <v>1</v>
      </c>
      <c r="Z547" s="31"/>
      <c r="AA547" s="31"/>
      <c r="AB547" s="31"/>
      <c r="AC547" s="31"/>
      <c r="AD547" s="31"/>
      <c r="AE547" s="31"/>
      <c r="AR547" s="229" t="s">
        <v>155</v>
      </c>
      <c r="AT547" s="229" t="s">
        <v>150</v>
      </c>
      <c r="AU547" s="229" t="s">
        <v>88</v>
      </c>
      <c r="AY547" s="13" t="s">
        <v>148</v>
      </c>
      <c r="BE547" s="111">
        <f>IF(O547="základní",K547,0)</f>
        <v>0</v>
      </c>
      <c r="BF547" s="111">
        <f>IF(O547="snížená",K547,0)</f>
        <v>0</v>
      </c>
      <c r="BG547" s="111">
        <f>IF(O547="zákl. přenesená",K547,0)</f>
        <v>0</v>
      </c>
      <c r="BH547" s="111">
        <f>IF(O547="sníž. přenesená",K547,0)</f>
        <v>0</v>
      </c>
      <c r="BI547" s="111">
        <f>IF(O547="nulová",K547,0)</f>
        <v>0</v>
      </c>
      <c r="BJ547" s="13" t="s">
        <v>88</v>
      </c>
      <c r="BK547" s="111">
        <f>ROUND(P547*H547,2)</f>
        <v>0</v>
      </c>
      <c r="BL547" s="13" t="s">
        <v>155</v>
      </c>
      <c r="BM547" s="229" t="s">
        <v>1197</v>
      </c>
    </row>
    <row r="548" spans="1:65" s="2" customFormat="1" ht="39">
      <c r="A548" s="31"/>
      <c r="B548" s="32"/>
      <c r="C548" s="33"/>
      <c r="D548" s="230" t="s">
        <v>157</v>
      </c>
      <c r="E548" s="33"/>
      <c r="F548" s="231" t="s">
        <v>1198</v>
      </c>
      <c r="G548" s="33"/>
      <c r="H548" s="33"/>
      <c r="I548" s="125"/>
      <c r="J548" s="125"/>
      <c r="K548" s="33"/>
      <c r="L548" s="33"/>
      <c r="M548" s="34"/>
      <c r="N548" s="232"/>
      <c r="O548" s="233"/>
      <c r="P548" s="67"/>
      <c r="Q548" s="67"/>
      <c r="R548" s="67"/>
      <c r="S548" s="67"/>
      <c r="T548" s="67"/>
      <c r="U548" s="67"/>
      <c r="V548" s="67"/>
      <c r="W548" s="67"/>
      <c r="X548" s="67"/>
      <c r="Y548" s="68"/>
      <c r="Z548" s="31"/>
      <c r="AA548" s="31"/>
      <c r="AB548" s="31"/>
      <c r="AC548" s="31"/>
      <c r="AD548" s="31"/>
      <c r="AE548" s="31"/>
      <c r="AT548" s="13" t="s">
        <v>157</v>
      </c>
      <c r="AU548" s="13" t="s">
        <v>88</v>
      </c>
    </row>
    <row r="549" spans="1:65" s="2" customFormat="1" ht="21.75" customHeight="1">
      <c r="A549" s="31"/>
      <c r="B549" s="32"/>
      <c r="C549" s="217" t="s">
        <v>1199</v>
      </c>
      <c r="D549" s="217" t="s">
        <v>150</v>
      </c>
      <c r="E549" s="218" t="s">
        <v>1200</v>
      </c>
      <c r="F549" s="219" t="s">
        <v>1201</v>
      </c>
      <c r="G549" s="220" t="s">
        <v>153</v>
      </c>
      <c r="H549" s="221">
        <v>1</v>
      </c>
      <c r="I549" s="222"/>
      <c r="J549" s="222"/>
      <c r="K549" s="223">
        <f>ROUND(P549*H549,2)</f>
        <v>0</v>
      </c>
      <c r="L549" s="219" t="s">
        <v>154</v>
      </c>
      <c r="M549" s="34"/>
      <c r="N549" s="224" t="s">
        <v>1</v>
      </c>
      <c r="O549" s="225" t="s">
        <v>43</v>
      </c>
      <c r="P549" s="226">
        <f>I549+J549</f>
        <v>0</v>
      </c>
      <c r="Q549" s="226">
        <f>ROUND(I549*H549,2)</f>
        <v>0</v>
      </c>
      <c r="R549" s="226">
        <f>ROUND(J549*H549,2)</f>
        <v>0</v>
      </c>
      <c r="S549" s="67"/>
      <c r="T549" s="227">
        <f>S549*H549</f>
        <v>0</v>
      </c>
      <c r="U549" s="227">
        <v>0</v>
      </c>
      <c r="V549" s="227">
        <f>U549*H549</f>
        <v>0</v>
      </c>
      <c r="W549" s="227">
        <v>0</v>
      </c>
      <c r="X549" s="227">
        <f>W549*H549</f>
        <v>0</v>
      </c>
      <c r="Y549" s="228" t="s">
        <v>1</v>
      </c>
      <c r="Z549" s="31"/>
      <c r="AA549" s="31"/>
      <c r="AB549" s="31"/>
      <c r="AC549" s="31"/>
      <c r="AD549" s="31"/>
      <c r="AE549" s="31"/>
      <c r="AR549" s="229" t="s">
        <v>155</v>
      </c>
      <c r="AT549" s="229" t="s">
        <v>150</v>
      </c>
      <c r="AU549" s="229" t="s">
        <v>88</v>
      </c>
      <c r="AY549" s="13" t="s">
        <v>148</v>
      </c>
      <c r="BE549" s="111">
        <f>IF(O549="základní",K549,0)</f>
        <v>0</v>
      </c>
      <c r="BF549" s="111">
        <f>IF(O549="snížená",K549,0)</f>
        <v>0</v>
      </c>
      <c r="BG549" s="111">
        <f>IF(O549="zákl. přenesená",K549,0)</f>
        <v>0</v>
      </c>
      <c r="BH549" s="111">
        <f>IF(O549="sníž. přenesená",K549,0)</f>
        <v>0</v>
      </c>
      <c r="BI549" s="111">
        <f>IF(O549="nulová",K549,0)</f>
        <v>0</v>
      </c>
      <c r="BJ549" s="13" t="s">
        <v>88</v>
      </c>
      <c r="BK549" s="111">
        <f>ROUND(P549*H549,2)</f>
        <v>0</v>
      </c>
      <c r="BL549" s="13" t="s">
        <v>155</v>
      </c>
      <c r="BM549" s="229" t="s">
        <v>1202</v>
      </c>
    </row>
    <row r="550" spans="1:65" s="2" customFormat="1" ht="39">
      <c r="A550" s="31"/>
      <c r="B550" s="32"/>
      <c r="C550" s="33"/>
      <c r="D550" s="230" t="s">
        <v>157</v>
      </c>
      <c r="E550" s="33"/>
      <c r="F550" s="231" t="s">
        <v>1203</v>
      </c>
      <c r="G550" s="33"/>
      <c r="H550" s="33"/>
      <c r="I550" s="125"/>
      <c r="J550" s="125"/>
      <c r="K550" s="33"/>
      <c r="L550" s="33"/>
      <c r="M550" s="34"/>
      <c r="N550" s="232"/>
      <c r="O550" s="233"/>
      <c r="P550" s="67"/>
      <c r="Q550" s="67"/>
      <c r="R550" s="67"/>
      <c r="S550" s="67"/>
      <c r="T550" s="67"/>
      <c r="U550" s="67"/>
      <c r="V550" s="67"/>
      <c r="W550" s="67"/>
      <c r="X550" s="67"/>
      <c r="Y550" s="68"/>
      <c r="Z550" s="31"/>
      <c r="AA550" s="31"/>
      <c r="AB550" s="31"/>
      <c r="AC550" s="31"/>
      <c r="AD550" s="31"/>
      <c r="AE550" s="31"/>
      <c r="AT550" s="13" t="s">
        <v>157</v>
      </c>
      <c r="AU550" s="13" t="s">
        <v>88</v>
      </c>
    </row>
    <row r="551" spans="1:65" s="2" customFormat="1" ht="21.75" customHeight="1">
      <c r="A551" s="31"/>
      <c r="B551" s="32"/>
      <c r="C551" s="217" t="s">
        <v>1204</v>
      </c>
      <c r="D551" s="217" t="s">
        <v>150</v>
      </c>
      <c r="E551" s="218" t="s">
        <v>1205</v>
      </c>
      <c r="F551" s="219" t="s">
        <v>1206</v>
      </c>
      <c r="G551" s="220" t="s">
        <v>153</v>
      </c>
      <c r="H551" s="221">
        <v>170</v>
      </c>
      <c r="I551" s="222"/>
      <c r="J551" s="222"/>
      <c r="K551" s="223">
        <f>ROUND(P551*H551,2)</f>
        <v>0</v>
      </c>
      <c r="L551" s="219" t="s">
        <v>154</v>
      </c>
      <c r="M551" s="34"/>
      <c r="N551" s="224" t="s">
        <v>1</v>
      </c>
      <c r="O551" s="225" t="s">
        <v>43</v>
      </c>
      <c r="P551" s="226">
        <f>I551+J551</f>
        <v>0</v>
      </c>
      <c r="Q551" s="226">
        <f>ROUND(I551*H551,2)</f>
        <v>0</v>
      </c>
      <c r="R551" s="226">
        <f>ROUND(J551*H551,2)</f>
        <v>0</v>
      </c>
      <c r="S551" s="67"/>
      <c r="T551" s="227">
        <f>S551*H551</f>
        <v>0</v>
      </c>
      <c r="U551" s="227">
        <v>0</v>
      </c>
      <c r="V551" s="227">
        <f>U551*H551</f>
        <v>0</v>
      </c>
      <c r="W551" s="227">
        <v>0</v>
      </c>
      <c r="X551" s="227">
        <f>W551*H551</f>
        <v>0</v>
      </c>
      <c r="Y551" s="228" t="s">
        <v>1</v>
      </c>
      <c r="Z551" s="31"/>
      <c r="AA551" s="31"/>
      <c r="AB551" s="31"/>
      <c r="AC551" s="31"/>
      <c r="AD551" s="31"/>
      <c r="AE551" s="31"/>
      <c r="AR551" s="229" t="s">
        <v>155</v>
      </c>
      <c r="AT551" s="229" t="s">
        <v>150</v>
      </c>
      <c r="AU551" s="229" t="s">
        <v>88</v>
      </c>
      <c r="AY551" s="13" t="s">
        <v>148</v>
      </c>
      <c r="BE551" s="111">
        <f>IF(O551="základní",K551,0)</f>
        <v>0</v>
      </c>
      <c r="BF551" s="111">
        <f>IF(O551="snížená",K551,0)</f>
        <v>0</v>
      </c>
      <c r="BG551" s="111">
        <f>IF(O551="zákl. přenesená",K551,0)</f>
        <v>0</v>
      </c>
      <c r="BH551" s="111">
        <f>IF(O551="sníž. přenesená",K551,0)</f>
        <v>0</v>
      </c>
      <c r="BI551" s="111">
        <f>IF(O551="nulová",K551,0)</f>
        <v>0</v>
      </c>
      <c r="BJ551" s="13" t="s">
        <v>88</v>
      </c>
      <c r="BK551" s="111">
        <f>ROUND(P551*H551,2)</f>
        <v>0</v>
      </c>
      <c r="BL551" s="13" t="s">
        <v>155</v>
      </c>
      <c r="BM551" s="229" t="s">
        <v>1207</v>
      </c>
    </row>
    <row r="552" spans="1:65" s="2" customFormat="1" ht="29.25">
      <c r="A552" s="31"/>
      <c r="B552" s="32"/>
      <c r="C552" s="33"/>
      <c r="D552" s="230" t="s">
        <v>157</v>
      </c>
      <c r="E552" s="33"/>
      <c r="F552" s="231" t="s">
        <v>1208</v>
      </c>
      <c r="G552" s="33"/>
      <c r="H552" s="33"/>
      <c r="I552" s="125"/>
      <c r="J552" s="125"/>
      <c r="K552" s="33"/>
      <c r="L552" s="33"/>
      <c r="M552" s="34"/>
      <c r="N552" s="232"/>
      <c r="O552" s="233"/>
      <c r="P552" s="67"/>
      <c r="Q552" s="67"/>
      <c r="R552" s="67"/>
      <c r="S552" s="67"/>
      <c r="T552" s="67"/>
      <c r="U552" s="67"/>
      <c r="V552" s="67"/>
      <c r="W552" s="67"/>
      <c r="X552" s="67"/>
      <c r="Y552" s="68"/>
      <c r="Z552" s="31"/>
      <c r="AA552" s="31"/>
      <c r="AB552" s="31"/>
      <c r="AC552" s="31"/>
      <c r="AD552" s="31"/>
      <c r="AE552" s="31"/>
      <c r="AT552" s="13" t="s">
        <v>157</v>
      </c>
      <c r="AU552" s="13" t="s">
        <v>88</v>
      </c>
    </row>
    <row r="553" spans="1:65" s="2" customFormat="1" ht="21.75" customHeight="1">
      <c r="A553" s="31"/>
      <c r="B553" s="32"/>
      <c r="C553" s="217" t="s">
        <v>1209</v>
      </c>
      <c r="D553" s="217" t="s">
        <v>150</v>
      </c>
      <c r="E553" s="218" t="s">
        <v>1210</v>
      </c>
      <c r="F553" s="219" t="s">
        <v>1211</v>
      </c>
      <c r="G553" s="220" t="s">
        <v>153</v>
      </c>
      <c r="H553" s="221">
        <v>1</v>
      </c>
      <c r="I553" s="222"/>
      <c r="J553" s="222"/>
      <c r="K553" s="223">
        <f>ROUND(P553*H553,2)</f>
        <v>0</v>
      </c>
      <c r="L553" s="219" t="s">
        <v>154</v>
      </c>
      <c r="M553" s="34"/>
      <c r="N553" s="224" t="s">
        <v>1</v>
      </c>
      <c r="O553" s="225" t="s">
        <v>43</v>
      </c>
      <c r="P553" s="226">
        <f>I553+J553</f>
        <v>0</v>
      </c>
      <c r="Q553" s="226">
        <f>ROUND(I553*H553,2)</f>
        <v>0</v>
      </c>
      <c r="R553" s="226">
        <f>ROUND(J553*H553,2)</f>
        <v>0</v>
      </c>
      <c r="S553" s="67"/>
      <c r="T553" s="227">
        <f>S553*H553</f>
        <v>0</v>
      </c>
      <c r="U553" s="227">
        <v>0</v>
      </c>
      <c r="V553" s="227">
        <f>U553*H553</f>
        <v>0</v>
      </c>
      <c r="W553" s="227">
        <v>0</v>
      </c>
      <c r="X553" s="227">
        <f>W553*H553</f>
        <v>0</v>
      </c>
      <c r="Y553" s="228" t="s">
        <v>1</v>
      </c>
      <c r="Z553" s="31"/>
      <c r="AA553" s="31"/>
      <c r="AB553" s="31"/>
      <c r="AC553" s="31"/>
      <c r="AD553" s="31"/>
      <c r="AE553" s="31"/>
      <c r="AR553" s="229" t="s">
        <v>155</v>
      </c>
      <c r="AT553" s="229" t="s">
        <v>150</v>
      </c>
      <c r="AU553" s="229" t="s">
        <v>88</v>
      </c>
      <c r="AY553" s="13" t="s">
        <v>148</v>
      </c>
      <c r="BE553" s="111">
        <f>IF(O553="základní",K553,0)</f>
        <v>0</v>
      </c>
      <c r="BF553" s="111">
        <f>IF(O553="snížená",K553,0)</f>
        <v>0</v>
      </c>
      <c r="BG553" s="111">
        <f>IF(O553="zákl. přenesená",K553,0)</f>
        <v>0</v>
      </c>
      <c r="BH553" s="111">
        <f>IF(O553="sníž. přenesená",K553,0)</f>
        <v>0</v>
      </c>
      <c r="BI553" s="111">
        <f>IF(O553="nulová",K553,0)</f>
        <v>0</v>
      </c>
      <c r="BJ553" s="13" t="s">
        <v>88</v>
      </c>
      <c r="BK553" s="111">
        <f>ROUND(P553*H553,2)</f>
        <v>0</v>
      </c>
      <c r="BL553" s="13" t="s">
        <v>155</v>
      </c>
      <c r="BM553" s="229" t="s">
        <v>1212</v>
      </c>
    </row>
    <row r="554" spans="1:65" s="2" customFormat="1" ht="19.5">
      <c r="A554" s="31"/>
      <c r="B554" s="32"/>
      <c r="C554" s="33"/>
      <c r="D554" s="230" t="s">
        <v>157</v>
      </c>
      <c r="E554" s="33"/>
      <c r="F554" s="231" t="s">
        <v>1213</v>
      </c>
      <c r="G554" s="33"/>
      <c r="H554" s="33"/>
      <c r="I554" s="125"/>
      <c r="J554" s="125"/>
      <c r="K554" s="33"/>
      <c r="L554" s="33"/>
      <c r="M554" s="34"/>
      <c r="N554" s="232"/>
      <c r="O554" s="233"/>
      <c r="P554" s="67"/>
      <c r="Q554" s="67"/>
      <c r="R554" s="67"/>
      <c r="S554" s="67"/>
      <c r="T554" s="67"/>
      <c r="U554" s="67"/>
      <c r="V554" s="67"/>
      <c r="W554" s="67"/>
      <c r="X554" s="67"/>
      <c r="Y554" s="68"/>
      <c r="Z554" s="31"/>
      <c r="AA554" s="31"/>
      <c r="AB554" s="31"/>
      <c r="AC554" s="31"/>
      <c r="AD554" s="31"/>
      <c r="AE554" s="31"/>
      <c r="AT554" s="13" t="s">
        <v>157</v>
      </c>
      <c r="AU554" s="13" t="s">
        <v>88</v>
      </c>
    </row>
    <row r="555" spans="1:65" s="2" customFormat="1" ht="21.75" customHeight="1">
      <c r="A555" s="31"/>
      <c r="B555" s="32"/>
      <c r="C555" s="217" t="s">
        <v>1214</v>
      </c>
      <c r="D555" s="217" t="s">
        <v>150</v>
      </c>
      <c r="E555" s="218" t="s">
        <v>1215</v>
      </c>
      <c r="F555" s="219" t="s">
        <v>1216</v>
      </c>
      <c r="G555" s="220" t="s">
        <v>153</v>
      </c>
      <c r="H555" s="221">
        <v>80</v>
      </c>
      <c r="I555" s="222"/>
      <c r="J555" s="222"/>
      <c r="K555" s="223">
        <f>ROUND(P555*H555,2)</f>
        <v>0</v>
      </c>
      <c r="L555" s="219" t="s">
        <v>154</v>
      </c>
      <c r="M555" s="34"/>
      <c r="N555" s="224" t="s">
        <v>1</v>
      </c>
      <c r="O555" s="225" t="s">
        <v>43</v>
      </c>
      <c r="P555" s="226">
        <f>I555+J555</f>
        <v>0</v>
      </c>
      <c r="Q555" s="226">
        <f>ROUND(I555*H555,2)</f>
        <v>0</v>
      </c>
      <c r="R555" s="226">
        <f>ROUND(J555*H555,2)</f>
        <v>0</v>
      </c>
      <c r="S555" s="67"/>
      <c r="T555" s="227">
        <f>S555*H555</f>
        <v>0</v>
      </c>
      <c r="U555" s="227">
        <v>0</v>
      </c>
      <c r="V555" s="227">
        <f>U555*H555</f>
        <v>0</v>
      </c>
      <c r="W555" s="227">
        <v>0</v>
      </c>
      <c r="X555" s="227">
        <f>W555*H555</f>
        <v>0</v>
      </c>
      <c r="Y555" s="228" t="s">
        <v>1</v>
      </c>
      <c r="Z555" s="31"/>
      <c r="AA555" s="31"/>
      <c r="AB555" s="31"/>
      <c r="AC555" s="31"/>
      <c r="AD555" s="31"/>
      <c r="AE555" s="31"/>
      <c r="AR555" s="229" t="s">
        <v>155</v>
      </c>
      <c r="AT555" s="229" t="s">
        <v>150</v>
      </c>
      <c r="AU555" s="229" t="s">
        <v>88</v>
      </c>
      <c r="AY555" s="13" t="s">
        <v>148</v>
      </c>
      <c r="BE555" s="111">
        <f>IF(O555="základní",K555,0)</f>
        <v>0</v>
      </c>
      <c r="BF555" s="111">
        <f>IF(O555="snížená",K555,0)</f>
        <v>0</v>
      </c>
      <c r="BG555" s="111">
        <f>IF(O555="zákl. přenesená",K555,0)</f>
        <v>0</v>
      </c>
      <c r="BH555" s="111">
        <f>IF(O555="sníž. přenesená",K555,0)</f>
        <v>0</v>
      </c>
      <c r="BI555" s="111">
        <f>IF(O555="nulová",K555,0)</f>
        <v>0</v>
      </c>
      <c r="BJ555" s="13" t="s">
        <v>88</v>
      </c>
      <c r="BK555" s="111">
        <f>ROUND(P555*H555,2)</f>
        <v>0</v>
      </c>
      <c r="BL555" s="13" t="s">
        <v>155</v>
      </c>
      <c r="BM555" s="229" t="s">
        <v>1217</v>
      </c>
    </row>
    <row r="556" spans="1:65" s="2" customFormat="1" ht="29.25">
      <c r="A556" s="31"/>
      <c r="B556" s="32"/>
      <c r="C556" s="33"/>
      <c r="D556" s="230" t="s">
        <v>157</v>
      </c>
      <c r="E556" s="33"/>
      <c r="F556" s="231" t="s">
        <v>1218</v>
      </c>
      <c r="G556" s="33"/>
      <c r="H556" s="33"/>
      <c r="I556" s="125"/>
      <c r="J556" s="125"/>
      <c r="K556" s="33"/>
      <c r="L556" s="33"/>
      <c r="M556" s="34"/>
      <c r="N556" s="232"/>
      <c r="O556" s="233"/>
      <c r="P556" s="67"/>
      <c r="Q556" s="67"/>
      <c r="R556" s="67"/>
      <c r="S556" s="67"/>
      <c r="T556" s="67"/>
      <c r="U556" s="67"/>
      <c r="V556" s="67"/>
      <c r="W556" s="67"/>
      <c r="X556" s="67"/>
      <c r="Y556" s="68"/>
      <c r="Z556" s="31"/>
      <c r="AA556" s="31"/>
      <c r="AB556" s="31"/>
      <c r="AC556" s="31"/>
      <c r="AD556" s="31"/>
      <c r="AE556" s="31"/>
      <c r="AT556" s="13" t="s">
        <v>157</v>
      </c>
      <c r="AU556" s="13" t="s">
        <v>88</v>
      </c>
    </row>
    <row r="557" spans="1:65" s="2" customFormat="1" ht="21.75" customHeight="1">
      <c r="A557" s="31"/>
      <c r="B557" s="32"/>
      <c r="C557" s="217" t="s">
        <v>1219</v>
      </c>
      <c r="D557" s="217" t="s">
        <v>150</v>
      </c>
      <c r="E557" s="218" t="s">
        <v>1220</v>
      </c>
      <c r="F557" s="219" t="s">
        <v>1221</v>
      </c>
      <c r="G557" s="220" t="s">
        <v>153</v>
      </c>
      <c r="H557" s="221">
        <v>80</v>
      </c>
      <c r="I557" s="222"/>
      <c r="J557" s="222"/>
      <c r="K557" s="223">
        <f>ROUND(P557*H557,2)</f>
        <v>0</v>
      </c>
      <c r="L557" s="219" t="s">
        <v>154</v>
      </c>
      <c r="M557" s="34"/>
      <c r="N557" s="224" t="s">
        <v>1</v>
      </c>
      <c r="O557" s="225" t="s">
        <v>43</v>
      </c>
      <c r="P557" s="226">
        <f>I557+J557</f>
        <v>0</v>
      </c>
      <c r="Q557" s="226">
        <f>ROUND(I557*H557,2)</f>
        <v>0</v>
      </c>
      <c r="R557" s="226">
        <f>ROUND(J557*H557,2)</f>
        <v>0</v>
      </c>
      <c r="S557" s="67"/>
      <c r="T557" s="227">
        <f>S557*H557</f>
        <v>0</v>
      </c>
      <c r="U557" s="227">
        <v>0</v>
      </c>
      <c r="V557" s="227">
        <f>U557*H557</f>
        <v>0</v>
      </c>
      <c r="W557" s="227">
        <v>0</v>
      </c>
      <c r="X557" s="227">
        <f>W557*H557</f>
        <v>0</v>
      </c>
      <c r="Y557" s="228" t="s">
        <v>1</v>
      </c>
      <c r="Z557" s="31"/>
      <c r="AA557" s="31"/>
      <c r="AB557" s="31"/>
      <c r="AC557" s="31"/>
      <c r="AD557" s="31"/>
      <c r="AE557" s="31"/>
      <c r="AR557" s="229" t="s">
        <v>155</v>
      </c>
      <c r="AT557" s="229" t="s">
        <v>150</v>
      </c>
      <c r="AU557" s="229" t="s">
        <v>88</v>
      </c>
      <c r="AY557" s="13" t="s">
        <v>148</v>
      </c>
      <c r="BE557" s="111">
        <f>IF(O557="základní",K557,0)</f>
        <v>0</v>
      </c>
      <c r="BF557" s="111">
        <f>IF(O557="snížená",K557,0)</f>
        <v>0</v>
      </c>
      <c r="BG557" s="111">
        <f>IF(O557="zákl. přenesená",K557,0)</f>
        <v>0</v>
      </c>
      <c r="BH557" s="111">
        <f>IF(O557="sníž. přenesená",K557,0)</f>
        <v>0</v>
      </c>
      <c r="BI557" s="111">
        <f>IF(O557="nulová",K557,0)</f>
        <v>0</v>
      </c>
      <c r="BJ557" s="13" t="s">
        <v>88</v>
      </c>
      <c r="BK557" s="111">
        <f>ROUND(P557*H557,2)</f>
        <v>0</v>
      </c>
      <c r="BL557" s="13" t="s">
        <v>155</v>
      </c>
      <c r="BM557" s="229" t="s">
        <v>1222</v>
      </c>
    </row>
    <row r="558" spans="1:65" s="2" customFormat="1" ht="29.25">
      <c r="A558" s="31"/>
      <c r="B558" s="32"/>
      <c r="C558" s="33"/>
      <c r="D558" s="230" t="s">
        <v>157</v>
      </c>
      <c r="E558" s="33"/>
      <c r="F558" s="231" t="s">
        <v>1223</v>
      </c>
      <c r="G558" s="33"/>
      <c r="H558" s="33"/>
      <c r="I558" s="125"/>
      <c r="J558" s="125"/>
      <c r="K558" s="33"/>
      <c r="L558" s="33"/>
      <c r="M558" s="34"/>
      <c r="N558" s="232"/>
      <c r="O558" s="233"/>
      <c r="P558" s="67"/>
      <c r="Q558" s="67"/>
      <c r="R558" s="67"/>
      <c r="S558" s="67"/>
      <c r="T558" s="67"/>
      <c r="U558" s="67"/>
      <c r="V558" s="67"/>
      <c r="W558" s="67"/>
      <c r="X558" s="67"/>
      <c r="Y558" s="68"/>
      <c r="Z558" s="31"/>
      <c r="AA558" s="31"/>
      <c r="AB558" s="31"/>
      <c r="AC558" s="31"/>
      <c r="AD558" s="31"/>
      <c r="AE558" s="31"/>
      <c r="AT558" s="13" t="s">
        <v>157</v>
      </c>
      <c r="AU558" s="13" t="s">
        <v>88</v>
      </c>
    </row>
    <row r="559" spans="1:65" s="2" customFormat="1" ht="21.75" customHeight="1">
      <c r="A559" s="31"/>
      <c r="B559" s="32"/>
      <c r="C559" s="217" t="s">
        <v>1224</v>
      </c>
      <c r="D559" s="217" t="s">
        <v>150</v>
      </c>
      <c r="E559" s="218" t="s">
        <v>1225</v>
      </c>
      <c r="F559" s="219" t="s">
        <v>1226</v>
      </c>
      <c r="G559" s="220" t="s">
        <v>153</v>
      </c>
      <c r="H559" s="221">
        <v>80</v>
      </c>
      <c r="I559" s="222"/>
      <c r="J559" s="222"/>
      <c r="K559" s="223">
        <f>ROUND(P559*H559,2)</f>
        <v>0</v>
      </c>
      <c r="L559" s="219" t="s">
        <v>154</v>
      </c>
      <c r="M559" s="34"/>
      <c r="N559" s="224" t="s">
        <v>1</v>
      </c>
      <c r="O559" s="225" t="s">
        <v>43</v>
      </c>
      <c r="P559" s="226">
        <f>I559+J559</f>
        <v>0</v>
      </c>
      <c r="Q559" s="226">
        <f>ROUND(I559*H559,2)</f>
        <v>0</v>
      </c>
      <c r="R559" s="226">
        <f>ROUND(J559*H559,2)</f>
        <v>0</v>
      </c>
      <c r="S559" s="67"/>
      <c r="T559" s="227">
        <f>S559*H559</f>
        <v>0</v>
      </c>
      <c r="U559" s="227">
        <v>0</v>
      </c>
      <c r="V559" s="227">
        <f>U559*H559</f>
        <v>0</v>
      </c>
      <c r="W559" s="227">
        <v>0</v>
      </c>
      <c r="X559" s="227">
        <f>W559*H559</f>
        <v>0</v>
      </c>
      <c r="Y559" s="228" t="s">
        <v>1</v>
      </c>
      <c r="Z559" s="31"/>
      <c r="AA559" s="31"/>
      <c r="AB559" s="31"/>
      <c r="AC559" s="31"/>
      <c r="AD559" s="31"/>
      <c r="AE559" s="31"/>
      <c r="AR559" s="229" t="s">
        <v>155</v>
      </c>
      <c r="AT559" s="229" t="s">
        <v>150</v>
      </c>
      <c r="AU559" s="229" t="s">
        <v>88</v>
      </c>
      <c r="AY559" s="13" t="s">
        <v>148</v>
      </c>
      <c r="BE559" s="111">
        <f>IF(O559="základní",K559,0)</f>
        <v>0</v>
      </c>
      <c r="BF559" s="111">
        <f>IF(O559="snížená",K559,0)</f>
        <v>0</v>
      </c>
      <c r="BG559" s="111">
        <f>IF(O559="zákl. přenesená",K559,0)</f>
        <v>0</v>
      </c>
      <c r="BH559" s="111">
        <f>IF(O559="sníž. přenesená",K559,0)</f>
        <v>0</v>
      </c>
      <c r="BI559" s="111">
        <f>IF(O559="nulová",K559,0)</f>
        <v>0</v>
      </c>
      <c r="BJ559" s="13" t="s">
        <v>88</v>
      </c>
      <c r="BK559" s="111">
        <f>ROUND(P559*H559,2)</f>
        <v>0</v>
      </c>
      <c r="BL559" s="13" t="s">
        <v>155</v>
      </c>
      <c r="BM559" s="229" t="s">
        <v>1227</v>
      </c>
    </row>
    <row r="560" spans="1:65" s="2" customFormat="1" ht="29.25">
      <c r="A560" s="31"/>
      <c r="B560" s="32"/>
      <c r="C560" s="33"/>
      <c r="D560" s="230" t="s">
        <v>157</v>
      </c>
      <c r="E560" s="33"/>
      <c r="F560" s="231" t="s">
        <v>1228</v>
      </c>
      <c r="G560" s="33"/>
      <c r="H560" s="33"/>
      <c r="I560" s="125"/>
      <c r="J560" s="125"/>
      <c r="K560" s="33"/>
      <c r="L560" s="33"/>
      <c r="M560" s="34"/>
      <c r="N560" s="232"/>
      <c r="O560" s="233"/>
      <c r="P560" s="67"/>
      <c r="Q560" s="67"/>
      <c r="R560" s="67"/>
      <c r="S560" s="67"/>
      <c r="T560" s="67"/>
      <c r="U560" s="67"/>
      <c r="V560" s="67"/>
      <c r="W560" s="67"/>
      <c r="X560" s="67"/>
      <c r="Y560" s="68"/>
      <c r="Z560" s="31"/>
      <c r="AA560" s="31"/>
      <c r="AB560" s="31"/>
      <c r="AC560" s="31"/>
      <c r="AD560" s="31"/>
      <c r="AE560" s="31"/>
      <c r="AT560" s="13" t="s">
        <v>157</v>
      </c>
      <c r="AU560" s="13" t="s">
        <v>88</v>
      </c>
    </row>
    <row r="561" spans="1:65" s="2" customFormat="1" ht="21.75" customHeight="1">
      <c r="A561" s="31"/>
      <c r="B561" s="32"/>
      <c r="C561" s="217" t="s">
        <v>1229</v>
      </c>
      <c r="D561" s="217" t="s">
        <v>150</v>
      </c>
      <c r="E561" s="218" t="s">
        <v>1230</v>
      </c>
      <c r="F561" s="219" t="s">
        <v>1231</v>
      </c>
      <c r="G561" s="220" t="s">
        <v>153</v>
      </c>
      <c r="H561" s="221">
        <v>80</v>
      </c>
      <c r="I561" s="222"/>
      <c r="J561" s="222"/>
      <c r="K561" s="223">
        <f>ROUND(P561*H561,2)</f>
        <v>0</v>
      </c>
      <c r="L561" s="219" t="s">
        <v>154</v>
      </c>
      <c r="M561" s="34"/>
      <c r="N561" s="224" t="s">
        <v>1</v>
      </c>
      <c r="O561" s="225" t="s">
        <v>43</v>
      </c>
      <c r="P561" s="226">
        <f>I561+J561</f>
        <v>0</v>
      </c>
      <c r="Q561" s="226">
        <f>ROUND(I561*H561,2)</f>
        <v>0</v>
      </c>
      <c r="R561" s="226">
        <f>ROUND(J561*H561,2)</f>
        <v>0</v>
      </c>
      <c r="S561" s="67"/>
      <c r="T561" s="227">
        <f>S561*H561</f>
        <v>0</v>
      </c>
      <c r="U561" s="227">
        <v>0</v>
      </c>
      <c r="V561" s="227">
        <f>U561*H561</f>
        <v>0</v>
      </c>
      <c r="W561" s="227">
        <v>0</v>
      </c>
      <c r="X561" s="227">
        <f>W561*H561</f>
        <v>0</v>
      </c>
      <c r="Y561" s="228" t="s">
        <v>1</v>
      </c>
      <c r="Z561" s="31"/>
      <c r="AA561" s="31"/>
      <c r="AB561" s="31"/>
      <c r="AC561" s="31"/>
      <c r="AD561" s="31"/>
      <c r="AE561" s="31"/>
      <c r="AR561" s="229" t="s">
        <v>155</v>
      </c>
      <c r="AT561" s="229" t="s">
        <v>150</v>
      </c>
      <c r="AU561" s="229" t="s">
        <v>88</v>
      </c>
      <c r="AY561" s="13" t="s">
        <v>148</v>
      </c>
      <c r="BE561" s="111">
        <f>IF(O561="základní",K561,0)</f>
        <v>0</v>
      </c>
      <c r="BF561" s="111">
        <f>IF(O561="snížená",K561,0)</f>
        <v>0</v>
      </c>
      <c r="BG561" s="111">
        <f>IF(O561="zákl. přenesená",K561,0)</f>
        <v>0</v>
      </c>
      <c r="BH561" s="111">
        <f>IF(O561="sníž. přenesená",K561,0)</f>
        <v>0</v>
      </c>
      <c r="BI561" s="111">
        <f>IF(O561="nulová",K561,0)</f>
        <v>0</v>
      </c>
      <c r="BJ561" s="13" t="s">
        <v>88</v>
      </c>
      <c r="BK561" s="111">
        <f>ROUND(P561*H561,2)</f>
        <v>0</v>
      </c>
      <c r="BL561" s="13" t="s">
        <v>155</v>
      </c>
      <c r="BM561" s="229" t="s">
        <v>1232</v>
      </c>
    </row>
    <row r="562" spans="1:65" s="2" customFormat="1" ht="29.25">
      <c r="A562" s="31"/>
      <c r="B562" s="32"/>
      <c r="C562" s="33"/>
      <c r="D562" s="230" t="s">
        <v>157</v>
      </c>
      <c r="E562" s="33"/>
      <c r="F562" s="231" t="s">
        <v>1233</v>
      </c>
      <c r="G562" s="33"/>
      <c r="H562" s="33"/>
      <c r="I562" s="125"/>
      <c r="J562" s="125"/>
      <c r="K562" s="33"/>
      <c r="L562" s="33"/>
      <c r="M562" s="34"/>
      <c r="N562" s="232"/>
      <c r="O562" s="233"/>
      <c r="P562" s="67"/>
      <c r="Q562" s="67"/>
      <c r="R562" s="67"/>
      <c r="S562" s="67"/>
      <c r="T562" s="67"/>
      <c r="U562" s="67"/>
      <c r="V562" s="67"/>
      <c r="W562" s="67"/>
      <c r="X562" s="67"/>
      <c r="Y562" s="68"/>
      <c r="Z562" s="31"/>
      <c r="AA562" s="31"/>
      <c r="AB562" s="31"/>
      <c r="AC562" s="31"/>
      <c r="AD562" s="31"/>
      <c r="AE562" s="31"/>
      <c r="AT562" s="13" t="s">
        <v>157</v>
      </c>
      <c r="AU562" s="13" t="s">
        <v>88</v>
      </c>
    </row>
    <row r="563" spans="1:65" s="2" customFormat="1" ht="21.75" customHeight="1">
      <c r="A563" s="31"/>
      <c r="B563" s="32"/>
      <c r="C563" s="217" t="s">
        <v>1234</v>
      </c>
      <c r="D563" s="217" t="s">
        <v>150</v>
      </c>
      <c r="E563" s="218" t="s">
        <v>1235</v>
      </c>
      <c r="F563" s="219" t="s">
        <v>1236</v>
      </c>
      <c r="G563" s="220" t="s">
        <v>153</v>
      </c>
      <c r="H563" s="221">
        <v>80</v>
      </c>
      <c r="I563" s="222"/>
      <c r="J563" s="222"/>
      <c r="K563" s="223">
        <f>ROUND(P563*H563,2)</f>
        <v>0</v>
      </c>
      <c r="L563" s="219" t="s">
        <v>154</v>
      </c>
      <c r="M563" s="34"/>
      <c r="N563" s="224" t="s">
        <v>1</v>
      </c>
      <c r="O563" s="225" t="s">
        <v>43</v>
      </c>
      <c r="P563" s="226">
        <f>I563+J563</f>
        <v>0</v>
      </c>
      <c r="Q563" s="226">
        <f>ROUND(I563*H563,2)</f>
        <v>0</v>
      </c>
      <c r="R563" s="226">
        <f>ROUND(J563*H563,2)</f>
        <v>0</v>
      </c>
      <c r="S563" s="67"/>
      <c r="T563" s="227">
        <f>S563*H563</f>
        <v>0</v>
      </c>
      <c r="U563" s="227">
        <v>0</v>
      </c>
      <c r="V563" s="227">
        <f>U563*H563</f>
        <v>0</v>
      </c>
      <c r="W563" s="227">
        <v>0</v>
      </c>
      <c r="X563" s="227">
        <f>W563*H563</f>
        <v>0</v>
      </c>
      <c r="Y563" s="228" t="s">
        <v>1</v>
      </c>
      <c r="Z563" s="31"/>
      <c r="AA563" s="31"/>
      <c r="AB563" s="31"/>
      <c r="AC563" s="31"/>
      <c r="AD563" s="31"/>
      <c r="AE563" s="31"/>
      <c r="AR563" s="229" t="s">
        <v>155</v>
      </c>
      <c r="AT563" s="229" t="s">
        <v>150</v>
      </c>
      <c r="AU563" s="229" t="s">
        <v>88</v>
      </c>
      <c r="AY563" s="13" t="s">
        <v>148</v>
      </c>
      <c r="BE563" s="111">
        <f>IF(O563="základní",K563,0)</f>
        <v>0</v>
      </c>
      <c r="BF563" s="111">
        <f>IF(O563="snížená",K563,0)</f>
        <v>0</v>
      </c>
      <c r="BG563" s="111">
        <f>IF(O563="zákl. přenesená",K563,0)</f>
        <v>0</v>
      </c>
      <c r="BH563" s="111">
        <f>IF(O563="sníž. přenesená",K563,0)</f>
        <v>0</v>
      </c>
      <c r="BI563" s="111">
        <f>IF(O563="nulová",K563,0)</f>
        <v>0</v>
      </c>
      <c r="BJ563" s="13" t="s">
        <v>88</v>
      </c>
      <c r="BK563" s="111">
        <f>ROUND(P563*H563,2)</f>
        <v>0</v>
      </c>
      <c r="BL563" s="13" t="s">
        <v>155</v>
      </c>
      <c r="BM563" s="229" t="s">
        <v>1237</v>
      </c>
    </row>
    <row r="564" spans="1:65" s="2" customFormat="1" ht="29.25">
      <c r="A564" s="31"/>
      <c r="B564" s="32"/>
      <c r="C564" s="33"/>
      <c r="D564" s="230" t="s">
        <v>157</v>
      </c>
      <c r="E564" s="33"/>
      <c r="F564" s="231" t="s">
        <v>1238</v>
      </c>
      <c r="G564" s="33"/>
      <c r="H564" s="33"/>
      <c r="I564" s="125"/>
      <c r="J564" s="125"/>
      <c r="K564" s="33"/>
      <c r="L564" s="33"/>
      <c r="M564" s="34"/>
      <c r="N564" s="232"/>
      <c r="O564" s="233"/>
      <c r="P564" s="67"/>
      <c r="Q564" s="67"/>
      <c r="R564" s="67"/>
      <c r="S564" s="67"/>
      <c r="T564" s="67"/>
      <c r="U564" s="67"/>
      <c r="V564" s="67"/>
      <c r="W564" s="67"/>
      <c r="X564" s="67"/>
      <c r="Y564" s="68"/>
      <c r="Z564" s="31"/>
      <c r="AA564" s="31"/>
      <c r="AB564" s="31"/>
      <c r="AC564" s="31"/>
      <c r="AD564" s="31"/>
      <c r="AE564" s="31"/>
      <c r="AT564" s="13" t="s">
        <v>157</v>
      </c>
      <c r="AU564" s="13" t="s">
        <v>88</v>
      </c>
    </row>
    <row r="565" spans="1:65" s="2" customFormat="1" ht="21.75" customHeight="1">
      <c r="A565" s="31"/>
      <c r="B565" s="32"/>
      <c r="C565" s="217" t="s">
        <v>1239</v>
      </c>
      <c r="D565" s="217" t="s">
        <v>150</v>
      </c>
      <c r="E565" s="218" t="s">
        <v>1240</v>
      </c>
      <c r="F565" s="219" t="s">
        <v>1241</v>
      </c>
      <c r="G565" s="220" t="s">
        <v>153</v>
      </c>
      <c r="H565" s="221">
        <v>80</v>
      </c>
      <c r="I565" s="222"/>
      <c r="J565" s="222"/>
      <c r="K565" s="223">
        <f>ROUND(P565*H565,2)</f>
        <v>0</v>
      </c>
      <c r="L565" s="219" t="s">
        <v>154</v>
      </c>
      <c r="M565" s="34"/>
      <c r="N565" s="224" t="s">
        <v>1</v>
      </c>
      <c r="O565" s="225" t="s">
        <v>43</v>
      </c>
      <c r="P565" s="226">
        <f>I565+J565</f>
        <v>0</v>
      </c>
      <c r="Q565" s="226">
        <f>ROUND(I565*H565,2)</f>
        <v>0</v>
      </c>
      <c r="R565" s="226">
        <f>ROUND(J565*H565,2)</f>
        <v>0</v>
      </c>
      <c r="S565" s="67"/>
      <c r="T565" s="227">
        <f>S565*H565</f>
        <v>0</v>
      </c>
      <c r="U565" s="227">
        <v>0</v>
      </c>
      <c r="V565" s="227">
        <f>U565*H565</f>
        <v>0</v>
      </c>
      <c r="W565" s="227">
        <v>0</v>
      </c>
      <c r="X565" s="227">
        <f>W565*H565</f>
        <v>0</v>
      </c>
      <c r="Y565" s="228" t="s">
        <v>1</v>
      </c>
      <c r="Z565" s="31"/>
      <c r="AA565" s="31"/>
      <c r="AB565" s="31"/>
      <c r="AC565" s="31"/>
      <c r="AD565" s="31"/>
      <c r="AE565" s="31"/>
      <c r="AR565" s="229" t="s">
        <v>155</v>
      </c>
      <c r="AT565" s="229" t="s">
        <v>150</v>
      </c>
      <c r="AU565" s="229" t="s">
        <v>88</v>
      </c>
      <c r="AY565" s="13" t="s">
        <v>148</v>
      </c>
      <c r="BE565" s="111">
        <f>IF(O565="základní",K565,0)</f>
        <v>0</v>
      </c>
      <c r="BF565" s="111">
        <f>IF(O565="snížená",K565,0)</f>
        <v>0</v>
      </c>
      <c r="BG565" s="111">
        <f>IF(O565="zákl. přenesená",K565,0)</f>
        <v>0</v>
      </c>
      <c r="BH565" s="111">
        <f>IF(O565="sníž. přenesená",K565,0)</f>
        <v>0</v>
      </c>
      <c r="BI565" s="111">
        <f>IF(O565="nulová",K565,0)</f>
        <v>0</v>
      </c>
      <c r="BJ565" s="13" t="s">
        <v>88</v>
      </c>
      <c r="BK565" s="111">
        <f>ROUND(P565*H565,2)</f>
        <v>0</v>
      </c>
      <c r="BL565" s="13" t="s">
        <v>155</v>
      </c>
      <c r="BM565" s="229" t="s">
        <v>1242</v>
      </c>
    </row>
    <row r="566" spans="1:65" s="2" customFormat="1" ht="29.25">
      <c r="A566" s="31"/>
      <c r="B566" s="32"/>
      <c r="C566" s="33"/>
      <c r="D566" s="230" t="s">
        <v>157</v>
      </c>
      <c r="E566" s="33"/>
      <c r="F566" s="231" t="s">
        <v>1243</v>
      </c>
      <c r="G566" s="33"/>
      <c r="H566" s="33"/>
      <c r="I566" s="125"/>
      <c r="J566" s="125"/>
      <c r="K566" s="33"/>
      <c r="L566" s="33"/>
      <c r="M566" s="34"/>
      <c r="N566" s="232"/>
      <c r="O566" s="233"/>
      <c r="P566" s="67"/>
      <c r="Q566" s="67"/>
      <c r="R566" s="67"/>
      <c r="S566" s="67"/>
      <c r="T566" s="67"/>
      <c r="U566" s="67"/>
      <c r="V566" s="67"/>
      <c r="W566" s="67"/>
      <c r="X566" s="67"/>
      <c r="Y566" s="68"/>
      <c r="Z566" s="31"/>
      <c r="AA566" s="31"/>
      <c r="AB566" s="31"/>
      <c r="AC566" s="31"/>
      <c r="AD566" s="31"/>
      <c r="AE566" s="31"/>
      <c r="AT566" s="13" t="s">
        <v>157</v>
      </c>
      <c r="AU566" s="13" t="s">
        <v>88</v>
      </c>
    </row>
    <row r="567" spans="1:65" s="2" customFormat="1" ht="21.75" customHeight="1">
      <c r="A567" s="31"/>
      <c r="B567" s="32"/>
      <c r="C567" s="217" t="s">
        <v>1244</v>
      </c>
      <c r="D567" s="217" t="s">
        <v>150</v>
      </c>
      <c r="E567" s="218" t="s">
        <v>1245</v>
      </c>
      <c r="F567" s="219" t="s">
        <v>1246</v>
      </c>
      <c r="G567" s="220" t="s">
        <v>153</v>
      </c>
      <c r="H567" s="221">
        <v>80</v>
      </c>
      <c r="I567" s="222"/>
      <c r="J567" s="222"/>
      <c r="K567" s="223">
        <f>ROUND(P567*H567,2)</f>
        <v>0</v>
      </c>
      <c r="L567" s="219" t="s">
        <v>154</v>
      </c>
      <c r="M567" s="34"/>
      <c r="N567" s="224" t="s">
        <v>1</v>
      </c>
      <c r="O567" s="225" t="s">
        <v>43</v>
      </c>
      <c r="P567" s="226">
        <f>I567+J567</f>
        <v>0</v>
      </c>
      <c r="Q567" s="226">
        <f>ROUND(I567*H567,2)</f>
        <v>0</v>
      </c>
      <c r="R567" s="226">
        <f>ROUND(J567*H567,2)</f>
        <v>0</v>
      </c>
      <c r="S567" s="67"/>
      <c r="T567" s="227">
        <f>S567*H567</f>
        <v>0</v>
      </c>
      <c r="U567" s="227">
        <v>0</v>
      </c>
      <c r="V567" s="227">
        <f>U567*H567</f>
        <v>0</v>
      </c>
      <c r="W567" s="227">
        <v>0</v>
      </c>
      <c r="X567" s="227">
        <f>W567*H567</f>
        <v>0</v>
      </c>
      <c r="Y567" s="228" t="s">
        <v>1</v>
      </c>
      <c r="Z567" s="31"/>
      <c r="AA567" s="31"/>
      <c r="AB567" s="31"/>
      <c r="AC567" s="31"/>
      <c r="AD567" s="31"/>
      <c r="AE567" s="31"/>
      <c r="AR567" s="229" t="s">
        <v>155</v>
      </c>
      <c r="AT567" s="229" t="s">
        <v>150</v>
      </c>
      <c r="AU567" s="229" t="s">
        <v>88</v>
      </c>
      <c r="AY567" s="13" t="s">
        <v>148</v>
      </c>
      <c r="BE567" s="111">
        <f>IF(O567="základní",K567,0)</f>
        <v>0</v>
      </c>
      <c r="BF567" s="111">
        <f>IF(O567="snížená",K567,0)</f>
        <v>0</v>
      </c>
      <c r="BG567" s="111">
        <f>IF(O567="zákl. přenesená",K567,0)</f>
        <v>0</v>
      </c>
      <c r="BH567" s="111">
        <f>IF(O567="sníž. přenesená",K567,0)</f>
        <v>0</v>
      </c>
      <c r="BI567" s="111">
        <f>IF(O567="nulová",K567,0)</f>
        <v>0</v>
      </c>
      <c r="BJ567" s="13" t="s">
        <v>88</v>
      </c>
      <c r="BK567" s="111">
        <f>ROUND(P567*H567,2)</f>
        <v>0</v>
      </c>
      <c r="BL567" s="13" t="s">
        <v>155</v>
      </c>
      <c r="BM567" s="229" t="s">
        <v>1247</v>
      </c>
    </row>
    <row r="568" spans="1:65" s="2" customFormat="1" ht="29.25">
      <c r="A568" s="31"/>
      <c r="B568" s="32"/>
      <c r="C568" s="33"/>
      <c r="D568" s="230" t="s">
        <v>157</v>
      </c>
      <c r="E568" s="33"/>
      <c r="F568" s="231" t="s">
        <v>1248</v>
      </c>
      <c r="G568" s="33"/>
      <c r="H568" s="33"/>
      <c r="I568" s="125"/>
      <c r="J568" s="125"/>
      <c r="K568" s="33"/>
      <c r="L568" s="33"/>
      <c r="M568" s="34"/>
      <c r="N568" s="232"/>
      <c r="O568" s="233"/>
      <c r="P568" s="67"/>
      <c r="Q568" s="67"/>
      <c r="R568" s="67"/>
      <c r="S568" s="67"/>
      <c r="T568" s="67"/>
      <c r="U568" s="67"/>
      <c r="V568" s="67"/>
      <c r="W568" s="67"/>
      <c r="X568" s="67"/>
      <c r="Y568" s="68"/>
      <c r="Z568" s="31"/>
      <c r="AA568" s="31"/>
      <c r="AB568" s="31"/>
      <c r="AC568" s="31"/>
      <c r="AD568" s="31"/>
      <c r="AE568" s="31"/>
      <c r="AT568" s="13" t="s">
        <v>157</v>
      </c>
      <c r="AU568" s="13" t="s">
        <v>88</v>
      </c>
    </row>
    <row r="569" spans="1:65" s="2" customFormat="1" ht="21.75" customHeight="1">
      <c r="A569" s="31"/>
      <c r="B569" s="32"/>
      <c r="C569" s="217" t="s">
        <v>1249</v>
      </c>
      <c r="D569" s="217" t="s">
        <v>150</v>
      </c>
      <c r="E569" s="218" t="s">
        <v>1250</v>
      </c>
      <c r="F569" s="219" t="s">
        <v>1251</v>
      </c>
      <c r="G569" s="220" t="s">
        <v>153</v>
      </c>
      <c r="H569" s="221">
        <v>80</v>
      </c>
      <c r="I569" s="222"/>
      <c r="J569" s="222"/>
      <c r="K569" s="223">
        <f>ROUND(P569*H569,2)</f>
        <v>0</v>
      </c>
      <c r="L569" s="219" t="s">
        <v>154</v>
      </c>
      <c r="M569" s="34"/>
      <c r="N569" s="224" t="s">
        <v>1</v>
      </c>
      <c r="O569" s="225" t="s">
        <v>43</v>
      </c>
      <c r="P569" s="226">
        <f>I569+J569</f>
        <v>0</v>
      </c>
      <c r="Q569" s="226">
        <f>ROUND(I569*H569,2)</f>
        <v>0</v>
      </c>
      <c r="R569" s="226">
        <f>ROUND(J569*H569,2)</f>
        <v>0</v>
      </c>
      <c r="S569" s="67"/>
      <c r="T569" s="227">
        <f>S569*H569</f>
        <v>0</v>
      </c>
      <c r="U569" s="227">
        <v>0</v>
      </c>
      <c r="V569" s="227">
        <f>U569*H569</f>
        <v>0</v>
      </c>
      <c r="W569" s="227">
        <v>0</v>
      </c>
      <c r="X569" s="227">
        <f>W569*H569</f>
        <v>0</v>
      </c>
      <c r="Y569" s="228" t="s">
        <v>1</v>
      </c>
      <c r="Z569" s="31"/>
      <c r="AA569" s="31"/>
      <c r="AB569" s="31"/>
      <c r="AC569" s="31"/>
      <c r="AD569" s="31"/>
      <c r="AE569" s="31"/>
      <c r="AR569" s="229" t="s">
        <v>155</v>
      </c>
      <c r="AT569" s="229" t="s">
        <v>150</v>
      </c>
      <c r="AU569" s="229" t="s">
        <v>88</v>
      </c>
      <c r="AY569" s="13" t="s">
        <v>148</v>
      </c>
      <c r="BE569" s="111">
        <f>IF(O569="základní",K569,0)</f>
        <v>0</v>
      </c>
      <c r="BF569" s="111">
        <f>IF(O569="snížená",K569,0)</f>
        <v>0</v>
      </c>
      <c r="BG569" s="111">
        <f>IF(O569="zákl. přenesená",K569,0)</f>
        <v>0</v>
      </c>
      <c r="BH569" s="111">
        <f>IF(O569="sníž. přenesená",K569,0)</f>
        <v>0</v>
      </c>
      <c r="BI569" s="111">
        <f>IF(O569="nulová",K569,0)</f>
        <v>0</v>
      </c>
      <c r="BJ569" s="13" t="s">
        <v>88</v>
      </c>
      <c r="BK569" s="111">
        <f>ROUND(P569*H569,2)</f>
        <v>0</v>
      </c>
      <c r="BL569" s="13" t="s">
        <v>155</v>
      </c>
      <c r="BM569" s="229" t="s">
        <v>1252</v>
      </c>
    </row>
    <row r="570" spans="1:65" s="2" customFormat="1" ht="29.25">
      <c r="A570" s="31"/>
      <c r="B570" s="32"/>
      <c r="C570" s="33"/>
      <c r="D570" s="230" t="s">
        <v>157</v>
      </c>
      <c r="E570" s="33"/>
      <c r="F570" s="231" t="s">
        <v>1253</v>
      </c>
      <c r="G570" s="33"/>
      <c r="H570" s="33"/>
      <c r="I570" s="125"/>
      <c r="J570" s="125"/>
      <c r="K570" s="33"/>
      <c r="L570" s="33"/>
      <c r="M570" s="34"/>
      <c r="N570" s="232"/>
      <c r="O570" s="233"/>
      <c r="P570" s="67"/>
      <c r="Q570" s="67"/>
      <c r="R570" s="67"/>
      <c r="S570" s="67"/>
      <c r="T570" s="67"/>
      <c r="U570" s="67"/>
      <c r="V570" s="67"/>
      <c r="W570" s="67"/>
      <c r="X570" s="67"/>
      <c r="Y570" s="68"/>
      <c r="Z570" s="31"/>
      <c r="AA570" s="31"/>
      <c r="AB570" s="31"/>
      <c r="AC570" s="31"/>
      <c r="AD570" s="31"/>
      <c r="AE570" s="31"/>
      <c r="AT570" s="13" t="s">
        <v>157</v>
      </c>
      <c r="AU570" s="13" t="s">
        <v>88</v>
      </c>
    </row>
    <row r="571" spans="1:65" s="2" customFormat="1" ht="21.75" customHeight="1">
      <c r="A571" s="31"/>
      <c r="B571" s="32"/>
      <c r="C571" s="217" t="s">
        <v>1254</v>
      </c>
      <c r="D571" s="217" t="s">
        <v>150</v>
      </c>
      <c r="E571" s="218" t="s">
        <v>1255</v>
      </c>
      <c r="F571" s="219" t="s">
        <v>1256</v>
      </c>
      <c r="G571" s="220" t="s">
        <v>153</v>
      </c>
      <c r="H571" s="221">
        <v>80</v>
      </c>
      <c r="I571" s="222"/>
      <c r="J571" s="222"/>
      <c r="K571" s="223">
        <f>ROUND(P571*H571,2)</f>
        <v>0</v>
      </c>
      <c r="L571" s="219" t="s">
        <v>154</v>
      </c>
      <c r="M571" s="34"/>
      <c r="N571" s="224" t="s">
        <v>1</v>
      </c>
      <c r="O571" s="225" t="s">
        <v>43</v>
      </c>
      <c r="P571" s="226">
        <f>I571+J571</f>
        <v>0</v>
      </c>
      <c r="Q571" s="226">
        <f>ROUND(I571*H571,2)</f>
        <v>0</v>
      </c>
      <c r="R571" s="226">
        <f>ROUND(J571*H571,2)</f>
        <v>0</v>
      </c>
      <c r="S571" s="67"/>
      <c r="T571" s="227">
        <f>S571*H571</f>
        <v>0</v>
      </c>
      <c r="U571" s="227">
        <v>0</v>
      </c>
      <c r="V571" s="227">
        <f>U571*H571</f>
        <v>0</v>
      </c>
      <c r="W571" s="227">
        <v>0</v>
      </c>
      <c r="X571" s="227">
        <f>W571*H571</f>
        <v>0</v>
      </c>
      <c r="Y571" s="228" t="s">
        <v>1</v>
      </c>
      <c r="Z571" s="31"/>
      <c r="AA571" s="31"/>
      <c r="AB571" s="31"/>
      <c r="AC571" s="31"/>
      <c r="AD571" s="31"/>
      <c r="AE571" s="31"/>
      <c r="AR571" s="229" t="s">
        <v>155</v>
      </c>
      <c r="AT571" s="229" t="s">
        <v>150</v>
      </c>
      <c r="AU571" s="229" t="s">
        <v>88</v>
      </c>
      <c r="AY571" s="13" t="s">
        <v>148</v>
      </c>
      <c r="BE571" s="111">
        <f>IF(O571="základní",K571,0)</f>
        <v>0</v>
      </c>
      <c r="BF571" s="111">
        <f>IF(O571="snížená",K571,0)</f>
        <v>0</v>
      </c>
      <c r="BG571" s="111">
        <f>IF(O571="zákl. přenesená",K571,0)</f>
        <v>0</v>
      </c>
      <c r="BH571" s="111">
        <f>IF(O571="sníž. přenesená",K571,0)</f>
        <v>0</v>
      </c>
      <c r="BI571" s="111">
        <f>IF(O571="nulová",K571,0)</f>
        <v>0</v>
      </c>
      <c r="BJ571" s="13" t="s">
        <v>88</v>
      </c>
      <c r="BK571" s="111">
        <f>ROUND(P571*H571,2)</f>
        <v>0</v>
      </c>
      <c r="BL571" s="13" t="s">
        <v>155</v>
      </c>
      <c r="BM571" s="229" t="s">
        <v>1257</v>
      </c>
    </row>
    <row r="572" spans="1:65" s="2" customFormat="1" ht="29.25">
      <c r="A572" s="31"/>
      <c r="B572" s="32"/>
      <c r="C572" s="33"/>
      <c r="D572" s="230" t="s">
        <v>157</v>
      </c>
      <c r="E572" s="33"/>
      <c r="F572" s="231" t="s">
        <v>1258</v>
      </c>
      <c r="G572" s="33"/>
      <c r="H572" s="33"/>
      <c r="I572" s="125"/>
      <c r="J572" s="125"/>
      <c r="K572" s="33"/>
      <c r="L572" s="33"/>
      <c r="M572" s="34"/>
      <c r="N572" s="232"/>
      <c r="O572" s="233"/>
      <c r="P572" s="67"/>
      <c r="Q572" s="67"/>
      <c r="R572" s="67"/>
      <c r="S572" s="67"/>
      <c r="T572" s="67"/>
      <c r="U572" s="67"/>
      <c r="V572" s="67"/>
      <c r="W572" s="67"/>
      <c r="X572" s="67"/>
      <c r="Y572" s="68"/>
      <c r="Z572" s="31"/>
      <c r="AA572" s="31"/>
      <c r="AB572" s="31"/>
      <c r="AC572" s="31"/>
      <c r="AD572" s="31"/>
      <c r="AE572" s="31"/>
      <c r="AT572" s="13" t="s">
        <v>157</v>
      </c>
      <c r="AU572" s="13" t="s">
        <v>88</v>
      </c>
    </row>
    <row r="573" spans="1:65" s="2" customFormat="1" ht="21.75" customHeight="1">
      <c r="A573" s="31"/>
      <c r="B573" s="32"/>
      <c r="C573" s="217" t="s">
        <v>1259</v>
      </c>
      <c r="D573" s="217" t="s">
        <v>150</v>
      </c>
      <c r="E573" s="218" t="s">
        <v>1260</v>
      </c>
      <c r="F573" s="219" t="s">
        <v>1261</v>
      </c>
      <c r="G573" s="220" t="s">
        <v>153</v>
      </c>
      <c r="H573" s="221">
        <v>80</v>
      </c>
      <c r="I573" s="222"/>
      <c r="J573" s="222"/>
      <c r="K573" s="223">
        <f>ROUND(P573*H573,2)</f>
        <v>0</v>
      </c>
      <c r="L573" s="219" t="s">
        <v>154</v>
      </c>
      <c r="M573" s="34"/>
      <c r="N573" s="224" t="s">
        <v>1</v>
      </c>
      <c r="O573" s="225" t="s">
        <v>43</v>
      </c>
      <c r="P573" s="226">
        <f>I573+J573</f>
        <v>0</v>
      </c>
      <c r="Q573" s="226">
        <f>ROUND(I573*H573,2)</f>
        <v>0</v>
      </c>
      <c r="R573" s="226">
        <f>ROUND(J573*H573,2)</f>
        <v>0</v>
      </c>
      <c r="S573" s="67"/>
      <c r="T573" s="227">
        <f>S573*H573</f>
        <v>0</v>
      </c>
      <c r="U573" s="227">
        <v>0</v>
      </c>
      <c r="V573" s="227">
        <f>U573*H573</f>
        <v>0</v>
      </c>
      <c r="W573" s="227">
        <v>0</v>
      </c>
      <c r="X573" s="227">
        <f>W573*H573</f>
        <v>0</v>
      </c>
      <c r="Y573" s="228" t="s">
        <v>1</v>
      </c>
      <c r="Z573" s="31"/>
      <c r="AA573" s="31"/>
      <c r="AB573" s="31"/>
      <c r="AC573" s="31"/>
      <c r="AD573" s="31"/>
      <c r="AE573" s="31"/>
      <c r="AR573" s="229" t="s">
        <v>155</v>
      </c>
      <c r="AT573" s="229" t="s">
        <v>150</v>
      </c>
      <c r="AU573" s="229" t="s">
        <v>88</v>
      </c>
      <c r="AY573" s="13" t="s">
        <v>148</v>
      </c>
      <c r="BE573" s="111">
        <f>IF(O573="základní",K573,0)</f>
        <v>0</v>
      </c>
      <c r="BF573" s="111">
        <f>IF(O573="snížená",K573,0)</f>
        <v>0</v>
      </c>
      <c r="BG573" s="111">
        <f>IF(O573="zákl. přenesená",K573,0)</f>
        <v>0</v>
      </c>
      <c r="BH573" s="111">
        <f>IF(O573="sníž. přenesená",K573,0)</f>
        <v>0</v>
      </c>
      <c r="BI573" s="111">
        <f>IF(O573="nulová",K573,0)</f>
        <v>0</v>
      </c>
      <c r="BJ573" s="13" t="s">
        <v>88</v>
      </c>
      <c r="BK573" s="111">
        <f>ROUND(P573*H573,2)</f>
        <v>0</v>
      </c>
      <c r="BL573" s="13" t="s">
        <v>155</v>
      </c>
      <c r="BM573" s="229" t="s">
        <v>1262</v>
      </c>
    </row>
    <row r="574" spans="1:65" s="2" customFormat="1" ht="29.25">
      <c r="A574" s="31"/>
      <c r="B574" s="32"/>
      <c r="C574" s="33"/>
      <c r="D574" s="230" t="s">
        <v>157</v>
      </c>
      <c r="E574" s="33"/>
      <c r="F574" s="231" t="s">
        <v>1263</v>
      </c>
      <c r="G574" s="33"/>
      <c r="H574" s="33"/>
      <c r="I574" s="125"/>
      <c r="J574" s="125"/>
      <c r="K574" s="33"/>
      <c r="L574" s="33"/>
      <c r="M574" s="34"/>
      <c r="N574" s="232"/>
      <c r="O574" s="233"/>
      <c r="P574" s="67"/>
      <c r="Q574" s="67"/>
      <c r="R574" s="67"/>
      <c r="S574" s="67"/>
      <c r="T574" s="67"/>
      <c r="U574" s="67"/>
      <c r="V574" s="67"/>
      <c r="W574" s="67"/>
      <c r="X574" s="67"/>
      <c r="Y574" s="68"/>
      <c r="Z574" s="31"/>
      <c r="AA574" s="31"/>
      <c r="AB574" s="31"/>
      <c r="AC574" s="31"/>
      <c r="AD574" s="31"/>
      <c r="AE574" s="31"/>
      <c r="AT574" s="13" t="s">
        <v>157</v>
      </c>
      <c r="AU574" s="13" t="s">
        <v>88</v>
      </c>
    </row>
    <row r="575" spans="1:65" s="2" customFormat="1" ht="21.75" customHeight="1">
      <c r="A575" s="31"/>
      <c r="B575" s="32"/>
      <c r="C575" s="217" t="s">
        <v>1264</v>
      </c>
      <c r="D575" s="217" t="s">
        <v>150</v>
      </c>
      <c r="E575" s="218" t="s">
        <v>1265</v>
      </c>
      <c r="F575" s="219" t="s">
        <v>1266</v>
      </c>
      <c r="G575" s="220" t="s">
        <v>153</v>
      </c>
      <c r="H575" s="221">
        <v>80</v>
      </c>
      <c r="I575" s="222"/>
      <c r="J575" s="222"/>
      <c r="K575" s="223">
        <f>ROUND(P575*H575,2)</f>
        <v>0</v>
      </c>
      <c r="L575" s="219" t="s">
        <v>154</v>
      </c>
      <c r="M575" s="34"/>
      <c r="N575" s="224" t="s">
        <v>1</v>
      </c>
      <c r="O575" s="225" t="s">
        <v>43</v>
      </c>
      <c r="P575" s="226">
        <f>I575+J575</f>
        <v>0</v>
      </c>
      <c r="Q575" s="226">
        <f>ROUND(I575*H575,2)</f>
        <v>0</v>
      </c>
      <c r="R575" s="226">
        <f>ROUND(J575*H575,2)</f>
        <v>0</v>
      </c>
      <c r="S575" s="67"/>
      <c r="T575" s="227">
        <f>S575*H575</f>
        <v>0</v>
      </c>
      <c r="U575" s="227">
        <v>0</v>
      </c>
      <c r="V575" s="227">
        <f>U575*H575</f>
        <v>0</v>
      </c>
      <c r="W575" s="227">
        <v>0</v>
      </c>
      <c r="X575" s="227">
        <f>W575*H575</f>
        <v>0</v>
      </c>
      <c r="Y575" s="228" t="s">
        <v>1</v>
      </c>
      <c r="Z575" s="31"/>
      <c r="AA575" s="31"/>
      <c r="AB575" s="31"/>
      <c r="AC575" s="31"/>
      <c r="AD575" s="31"/>
      <c r="AE575" s="31"/>
      <c r="AR575" s="229" t="s">
        <v>155</v>
      </c>
      <c r="AT575" s="229" t="s">
        <v>150</v>
      </c>
      <c r="AU575" s="229" t="s">
        <v>88</v>
      </c>
      <c r="AY575" s="13" t="s">
        <v>148</v>
      </c>
      <c r="BE575" s="111">
        <f>IF(O575="základní",K575,0)</f>
        <v>0</v>
      </c>
      <c r="BF575" s="111">
        <f>IF(O575="snížená",K575,0)</f>
        <v>0</v>
      </c>
      <c r="BG575" s="111">
        <f>IF(O575="zákl. přenesená",K575,0)</f>
        <v>0</v>
      </c>
      <c r="BH575" s="111">
        <f>IF(O575="sníž. přenesená",K575,0)</f>
        <v>0</v>
      </c>
      <c r="BI575" s="111">
        <f>IF(O575="nulová",K575,0)</f>
        <v>0</v>
      </c>
      <c r="BJ575" s="13" t="s">
        <v>88</v>
      </c>
      <c r="BK575" s="111">
        <f>ROUND(P575*H575,2)</f>
        <v>0</v>
      </c>
      <c r="BL575" s="13" t="s">
        <v>155</v>
      </c>
      <c r="BM575" s="229" t="s">
        <v>1267</v>
      </c>
    </row>
    <row r="576" spans="1:65" s="2" customFormat="1" ht="11.25">
      <c r="A576" s="31"/>
      <c r="B576" s="32"/>
      <c r="C576" s="33"/>
      <c r="D576" s="230" t="s">
        <v>157</v>
      </c>
      <c r="E576" s="33"/>
      <c r="F576" s="231" t="s">
        <v>1266</v>
      </c>
      <c r="G576" s="33"/>
      <c r="H576" s="33"/>
      <c r="I576" s="125"/>
      <c r="J576" s="125"/>
      <c r="K576" s="33"/>
      <c r="L576" s="33"/>
      <c r="M576" s="34"/>
      <c r="N576" s="244"/>
      <c r="O576" s="245"/>
      <c r="P576" s="246"/>
      <c r="Q576" s="246"/>
      <c r="R576" s="246"/>
      <c r="S576" s="246"/>
      <c r="T576" s="246"/>
      <c r="U576" s="246"/>
      <c r="V576" s="246"/>
      <c r="W576" s="246"/>
      <c r="X576" s="246"/>
      <c r="Y576" s="247"/>
      <c r="Z576" s="31"/>
      <c r="AA576" s="31"/>
      <c r="AB576" s="31"/>
      <c r="AC576" s="31"/>
      <c r="AD576" s="31"/>
      <c r="AE576" s="31"/>
      <c r="AT576" s="13" t="s">
        <v>157</v>
      </c>
      <c r="AU576" s="13" t="s">
        <v>88</v>
      </c>
    </row>
    <row r="577" spans="1:31" s="2" customFormat="1" ht="6.95" customHeight="1">
      <c r="A577" s="31"/>
      <c r="B577" s="51"/>
      <c r="C577" s="52"/>
      <c r="D577" s="52"/>
      <c r="E577" s="52"/>
      <c r="F577" s="52"/>
      <c r="G577" s="52"/>
      <c r="H577" s="52"/>
      <c r="I577" s="165"/>
      <c r="J577" s="165"/>
      <c r="K577" s="52"/>
      <c r="L577" s="52"/>
      <c r="M577" s="34"/>
      <c r="N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</row>
  </sheetData>
  <sheetProtection algorithmName="SHA-512" hashValue="kHTwVcKLm8RvIqATLfyQb8eLvLSAUlhjqyl3BgjLyWbJt+ZQh2WvLVaecFCl1zvkGSz55wMYuG66znruZPg4Hw==" saltValue="hHn1T0gycDvNkYNBkEuEA7HZGzljHyX/lsQZwbaASFUVnmvWH98T0j5ZwPqLiC5Di0/U52qVycLrw/xSRopiOw==" spinCount="100000" sheet="1" objects="1" scenarios="1" formatColumns="0" formatRows="0" autoFilter="0"/>
  <autoFilter ref="C126:L576"/>
  <mergeCells count="14">
    <mergeCell ref="D105:F105"/>
    <mergeCell ref="E117:H117"/>
    <mergeCell ref="E119:H119"/>
    <mergeCell ref="M2:Z2"/>
    <mergeCell ref="E87:H87"/>
    <mergeCell ref="D101:F101"/>
    <mergeCell ref="D102:F102"/>
    <mergeCell ref="D103:F103"/>
    <mergeCell ref="D104:F10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8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8"/>
      <c r="J2" s="118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3" t="s">
        <v>93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1"/>
      <c r="J3" s="121"/>
      <c r="K3" s="120"/>
      <c r="L3" s="120"/>
      <c r="M3" s="16"/>
      <c r="AT3" s="13" t="s">
        <v>90</v>
      </c>
    </row>
    <row r="4" spans="1:46" s="1" customFormat="1" ht="24.95" customHeight="1">
      <c r="B4" s="16"/>
      <c r="D4" s="122" t="s">
        <v>106</v>
      </c>
      <c r="I4" s="118"/>
      <c r="J4" s="118"/>
      <c r="M4" s="16"/>
      <c r="N4" s="123" t="s">
        <v>11</v>
      </c>
      <c r="AT4" s="13" t="s">
        <v>4</v>
      </c>
    </row>
    <row r="5" spans="1:46" s="1" customFormat="1" ht="6.95" customHeight="1">
      <c r="B5" s="16"/>
      <c r="I5" s="118"/>
      <c r="J5" s="118"/>
      <c r="M5" s="16"/>
    </row>
    <row r="6" spans="1:46" s="1" customFormat="1" ht="12" customHeight="1">
      <c r="B6" s="16"/>
      <c r="D6" s="124" t="s">
        <v>17</v>
      </c>
      <c r="I6" s="118"/>
      <c r="J6" s="118"/>
      <c r="M6" s="16"/>
    </row>
    <row r="7" spans="1:46" s="1" customFormat="1" ht="23.25" customHeight="1">
      <c r="B7" s="16"/>
      <c r="E7" s="296" t="str">
        <f>'Rekapitulace stavby'!K6</f>
        <v>Oprava výměnných dílů zabezpečovacího zařízení včetně prohlídek VÚD - OŘ Brno</v>
      </c>
      <c r="F7" s="297"/>
      <c r="G7" s="297"/>
      <c r="H7" s="297"/>
      <c r="I7" s="118"/>
      <c r="J7" s="118"/>
      <c r="M7" s="16"/>
    </row>
    <row r="8" spans="1:46" s="2" customFormat="1" ht="12" customHeight="1">
      <c r="A8" s="31"/>
      <c r="B8" s="34"/>
      <c r="C8" s="31"/>
      <c r="D8" s="124" t="s">
        <v>107</v>
      </c>
      <c r="E8" s="31"/>
      <c r="F8" s="31"/>
      <c r="G8" s="31"/>
      <c r="H8" s="31"/>
      <c r="I8" s="125"/>
      <c r="J8" s="125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4"/>
      <c r="C9" s="31"/>
      <c r="D9" s="31"/>
      <c r="E9" s="298" t="s">
        <v>1268</v>
      </c>
      <c r="F9" s="299"/>
      <c r="G9" s="299"/>
      <c r="H9" s="299"/>
      <c r="I9" s="125"/>
      <c r="J9" s="125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4"/>
      <c r="C10" s="31"/>
      <c r="D10" s="31"/>
      <c r="E10" s="31"/>
      <c r="F10" s="31"/>
      <c r="G10" s="31"/>
      <c r="H10" s="31"/>
      <c r="I10" s="125"/>
      <c r="J10" s="125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4"/>
      <c r="C11" s="31"/>
      <c r="D11" s="124" t="s">
        <v>19</v>
      </c>
      <c r="E11" s="31"/>
      <c r="F11" s="126" t="s">
        <v>1</v>
      </c>
      <c r="G11" s="31"/>
      <c r="H11" s="31"/>
      <c r="I11" s="127" t="s">
        <v>20</v>
      </c>
      <c r="J11" s="128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4"/>
      <c r="C12" s="31"/>
      <c r="D12" s="124" t="s">
        <v>21</v>
      </c>
      <c r="E12" s="31"/>
      <c r="F12" s="126" t="s">
        <v>22</v>
      </c>
      <c r="G12" s="31"/>
      <c r="H12" s="31"/>
      <c r="I12" s="127" t="s">
        <v>23</v>
      </c>
      <c r="J12" s="129" t="str">
        <f>'Rekapitulace stavby'!AN8</f>
        <v>17. 12. 2019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4"/>
      <c r="C13" s="31"/>
      <c r="D13" s="31"/>
      <c r="E13" s="31"/>
      <c r="F13" s="31"/>
      <c r="G13" s="31"/>
      <c r="H13" s="31"/>
      <c r="I13" s="125"/>
      <c r="J13" s="125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24" t="s">
        <v>25</v>
      </c>
      <c r="E14" s="31"/>
      <c r="F14" s="31"/>
      <c r="G14" s="31"/>
      <c r="H14" s="31"/>
      <c r="I14" s="127" t="s">
        <v>26</v>
      </c>
      <c r="J14" s="128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4"/>
      <c r="C15" s="31"/>
      <c r="D15" s="31"/>
      <c r="E15" s="126" t="str">
        <f>IF('Rekapitulace stavby'!E11="","",'Rekapitulace stavby'!E11)</f>
        <v xml:space="preserve"> </v>
      </c>
      <c r="F15" s="31"/>
      <c r="G15" s="31"/>
      <c r="H15" s="31"/>
      <c r="I15" s="127" t="s">
        <v>27</v>
      </c>
      <c r="J15" s="128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4"/>
      <c r="C16" s="31"/>
      <c r="D16" s="31"/>
      <c r="E16" s="31"/>
      <c r="F16" s="31"/>
      <c r="G16" s="31"/>
      <c r="H16" s="31"/>
      <c r="I16" s="125"/>
      <c r="J16" s="125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4"/>
      <c r="C17" s="31"/>
      <c r="D17" s="124" t="s">
        <v>28</v>
      </c>
      <c r="E17" s="31"/>
      <c r="F17" s="31"/>
      <c r="G17" s="31"/>
      <c r="H17" s="31"/>
      <c r="I17" s="127" t="s">
        <v>26</v>
      </c>
      <c r="J17" s="26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4"/>
      <c r="C18" s="31"/>
      <c r="D18" s="31"/>
      <c r="E18" s="300" t="str">
        <f>'Rekapitulace stavby'!E14</f>
        <v>Vyplň údaj</v>
      </c>
      <c r="F18" s="301"/>
      <c r="G18" s="301"/>
      <c r="H18" s="301"/>
      <c r="I18" s="127" t="s">
        <v>27</v>
      </c>
      <c r="J18" s="26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4"/>
      <c r="C19" s="31"/>
      <c r="D19" s="31"/>
      <c r="E19" s="31"/>
      <c r="F19" s="31"/>
      <c r="G19" s="31"/>
      <c r="H19" s="31"/>
      <c r="I19" s="125"/>
      <c r="J19" s="125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4"/>
      <c r="C20" s="31"/>
      <c r="D20" s="124" t="s">
        <v>30</v>
      </c>
      <c r="E20" s="31"/>
      <c r="F20" s="31"/>
      <c r="G20" s="31"/>
      <c r="H20" s="31"/>
      <c r="I20" s="127" t="s">
        <v>26</v>
      </c>
      <c r="J20" s="128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4"/>
      <c r="C21" s="31"/>
      <c r="D21" s="31"/>
      <c r="E21" s="126" t="str">
        <f>IF('Rekapitulace stavby'!E17="","",'Rekapitulace stavby'!E17)</f>
        <v xml:space="preserve"> </v>
      </c>
      <c r="F21" s="31"/>
      <c r="G21" s="31"/>
      <c r="H21" s="31"/>
      <c r="I21" s="127" t="s">
        <v>27</v>
      </c>
      <c r="J21" s="128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4"/>
      <c r="C22" s="31"/>
      <c r="D22" s="31"/>
      <c r="E22" s="31"/>
      <c r="F22" s="31"/>
      <c r="G22" s="31"/>
      <c r="H22" s="31"/>
      <c r="I22" s="125"/>
      <c r="J22" s="125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4"/>
      <c r="C23" s="31"/>
      <c r="D23" s="124" t="s">
        <v>31</v>
      </c>
      <c r="E23" s="31"/>
      <c r="F23" s="31"/>
      <c r="G23" s="31"/>
      <c r="H23" s="31"/>
      <c r="I23" s="127" t="s">
        <v>26</v>
      </c>
      <c r="J23" s="128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4"/>
      <c r="C24" s="31"/>
      <c r="D24" s="31"/>
      <c r="E24" s="126" t="str">
        <f>IF('Rekapitulace stavby'!E20="","",'Rekapitulace stavby'!E20)</f>
        <v>Bc. Komzák Roman</v>
      </c>
      <c r="F24" s="31"/>
      <c r="G24" s="31"/>
      <c r="H24" s="31"/>
      <c r="I24" s="127" t="s">
        <v>27</v>
      </c>
      <c r="J24" s="128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4"/>
      <c r="C25" s="31"/>
      <c r="D25" s="31"/>
      <c r="E25" s="31"/>
      <c r="F25" s="31"/>
      <c r="G25" s="31"/>
      <c r="H25" s="31"/>
      <c r="I25" s="125"/>
      <c r="J25" s="125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4"/>
      <c r="C26" s="31"/>
      <c r="D26" s="124" t="s">
        <v>33</v>
      </c>
      <c r="E26" s="31"/>
      <c r="F26" s="31"/>
      <c r="G26" s="31"/>
      <c r="H26" s="31"/>
      <c r="I26" s="125"/>
      <c r="J26" s="125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30"/>
      <c r="B27" s="131"/>
      <c r="C27" s="130"/>
      <c r="D27" s="130"/>
      <c r="E27" s="302" t="s">
        <v>1</v>
      </c>
      <c r="F27" s="302"/>
      <c r="G27" s="302"/>
      <c r="H27" s="302"/>
      <c r="I27" s="132"/>
      <c r="J27" s="132"/>
      <c r="K27" s="130"/>
      <c r="L27" s="130"/>
      <c r="M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pans="1:31" s="2" customFormat="1" ht="6.95" customHeight="1">
      <c r="A28" s="31"/>
      <c r="B28" s="34"/>
      <c r="C28" s="31"/>
      <c r="D28" s="31"/>
      <c r="E28" s="31"/>
      <c r="F28" s="31"/>
      <c r="G28" s="31"/>
      <c r="H28" s="31"/>
      <c r="I28" s="125"/>
      <c r="J28" s="125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4"/>
      <c r="C29" s="31"/>
      <c r="D29" s="134"/>
      <c r="E29" s="134"/>
      <c r="F29" s="134"/>
      <c r="G29" s="134"/>
      <c r="H29" s="134"/>
      <c r="I29" s="135"/>
      <c r="J29" s="135"/>
      <c r="K29" s="134"/>
      <c r="L29" s="134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4"/>
      <c r="C30" s="31"/>
      <c r="D30" s="126" t="s">
        <v>109</v>
      </c>
      <c r="E30" s="31"/>
      <c r="F30" s="31"/>
      <c r="G30" s="31"/>
      <c r="H30" s="31"/>
      <c r="I30" s="125"/>
      <c r="J30" s="125"/>
      <c r="K30" s="136">
        <f>K96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4"/>
      <c r="C31" s="31"/>
      <c r="D31" s="31"/>
      <c r="E31" s="124" t="s">
        <v>35</v>
      </c>
      <c r="F31" s="31"/>
      <c r="G31" s="31"/>
      <c r="H31" s="31"/>
      <c r="I31" s="125"/>
      <c r="J31" s="125"/>
      <c r="K31" s="137">
        <f>I96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4"/>
      <c r="C32" s="31"/>
      <c r="D32" s="31"/>
      <c r="E32" s="124" t="s">
        <v>36</v>
      </c>
      <c r="F32" s="31"/>
      <c r="G32" s="31"/>
      <c r="H32" s="31"/>
      <c r="I32" s="125"/>
      <c r="J32" s="125"/>
      <c r="K32" s="137">
        <f>J96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4"/>
      <c r="C33" s="31"/>
      <c r="D33" s="138" t="s">
        <v>100</v>
      </c>
      <c r="E33" s="31"/>
      <c r="F33" s="31"/>
      <c r="G33" s="31"/>
      <c r="H33" s="31"/>
      <c r="I33" s="125"/>
      <c r="J33" s="125"/>
      <c r="K33" s="136">
        <f>K100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4"/>
      <c r="C34" s="31"/>
      <c r="D34" s="139" t="s">
        <v>38</v>
      </c>
      <c r="E34" s="31"/>
      <c r="F34" s="31"/>
      <c r="G34" s="31"/>
      <c r="H34" s="31"/>
      <c r="I34" s="125"/>
      <c r="J34" s="125"/>
      <c r="K34" s="140">
        <f>ROUND(K30 + K33,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4"/>
      <c r="C35" s="31"/>
      <c r="D35" s="134"/>
      <c r="E35" s="134"/>
      <c r="F35" s="134"/>
      <c r="G35" s="134"/>
      <c r="H35" s="134"/>
      <c r="I35" s="135"/>
      <c r="J35" s="135"/>
      <c r="K35" s="134"/>
      <c r="L35" s="134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31"/>
      <c r="F36" s="141" t="s">
        <v>40</v>
      </c>
      <c r="G36" s="31"/>
      <c r="H36" s="31"/>
      <c r="I36" s="142" t="s">
        <v>39</v>
      </c>
      <c r="J36" s="125"/>
      <c r="K36" s="141" t="s">
        <v>41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4"/>
      <c r="C37" s="31"/>
      <c r="D37" s="143" t="s">
        <v>42</v>
      </c>
      <c r="E37" s="124" t="s">
        <v>43</v>
      </c>
      <c r="F37" s="137">
        <f>ROUND((SUM(BE100:BE107) + SUM(BE127:BE134)),  2)</f>
        <v>0</v>
      </c>
      <c r="G37" s="31"/>
      <c r="H37" s="31"/>
      <c r="I37" s="144">
        <v>0.21</v>
      </c>
      <c r="J37" s="125"/>
      <c r="K37" s="137">
        <f>ROUND(((SUM(BE100:BE107) + SUM(BE127:BE134))*I37),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4"/>
      <c r="C38" s="31"/>
      <c r="D38" s="31"/>
      <c r="E38" s="124" t="s">
        <v>44</v>
      </c>
      <c r="F38" s="137">
        <f>ROUND((SUM(BF100:BF107) + SUM(BF127:BF134)),  2)</f>
        <v>0</v>
      </c>
      <c r="G38" s="31"/>
      <c r="H38" s="31"/>
      <c r="I38" s="144">
        <v>0.15</v>
      </c>
      <c r="J38" s="125"/>
      <c r="K38" s="137">
        <f>ROUND(((SUM(BF100:BF107) + SUM(BF127:BF134))*I38),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24" t="s">
        <v>45</v>
      </c>
      <c r="F39" s="137">
        <f>ROUND((SUM(BG100:BG107) + SUM(BG127:BG134)),  2)</f>
        <v>0</v>
      </c>
      <c r="G39" s="31"/>
      <c r="H39" s="31"/>
      <c r="I39" s="144">
        <v>0.21</v>
      </c>
      <c r="J39" s="125"/>
      <c r="K39" s="13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4"/>
      <c r="C40" s="31"/>
      <c r="D40" s="31"/>
      <c r="E40" s="124" t="s">
        <v>46</v>
      </c>
      <c r="F40" s="137">
        <f>ROUND((SUM(BH100:BH107) + SUM(BH127:BH134)),  2)</f>
        <v>0</v>
      </c>
      <c r="G40" s="31"/>
      <c r="H40" s="31"/>
      <c r="I40" s="144">
        <v>0.15</v>
      </c>
      <c r="J40" s="125"/>
      <c r="K40" s="137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4"/>
      <c r="C41" s="31"/>
      <c r="D41" s="31"/>
      <c r="E41" s="124" t="s">
        <v>47</v>
      </c>
      <c r="F41" s="137">
        <f>ROUND((SUM(BI100:BI107) + SUM(BI127:BI134)),  2)</f>
        <v>0</v>
      </c>
      <c r="G41" s="31"/>
      <c r="H41" s="31"/>
      <c r="I41" s="144">
        <v>0</v>
      </c>
      <c r="J41" s="125"/>
      <c r="K41" s="137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4"/>
      <c r="C42" s="31"/>
      <c r="D42" s="31"/>
      <c r="E42" s="31"/>
      <c r="F42" s="31"/>
      <c r="G42" s="31"/>
      <c r="H42" s="31"/>
      <c r="I42" s="125"/>
      <c r="J42" s="125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4"/>
      <c r="C43" s="145"/>
      <c r="D43" s="146" t="s">
        <v>48</v>
      </c>
      <c r="E43" s="147"/>
      <c r="F43" s="147"/>
      <c r="G43" s="148" t="s">
        <v>49</v>
      </c>
      <c r="H43" s="149" t="s">
        <v>50</v>
      </c>
      <c r="I43" s="150"/>
      <c r="J43" s="150"/>
      <c r="K43" s="151">
        <f>SUM(K34:K41)</f>
        <v>0</v>
      </c>
      <c r="L43" s="152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4"/>
      <c r="C44" s="31"/>
      <c r="D44" s="31"/>
      <c r="E44" s="31"/>
      <c r="F44" s="31"/>
      <c r="G44" s="31"/>
      <c r="H44" s="31"/>
      <c r="I44" s="125"/>
      <c r="J44" s="125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6"/>
      <c r="I45" s="118"/>
      <c r="J45" s="118"/>
      <c r="M45" s="16"/>
    </row>
    <row r="46" spans="1:31" s="1" customFormat="1" ht="14.45" customHeight="1">
      <c r="B46" s="16"/>
      <c r="I46" s="118"/>
      <c r="J46" s="118"/>
      <c r="M46" s="16"/>
    </row>
    <row r="47" spans="1:31" s="1" customFormat="1" ht="14.45" customHeight="1">
      <c r="B47" s="16"/>
      <c r="I47" s="118"/>
      <c r="J47" s="118"/>
      <c r="M47" s="16"/>
    </row>
    <row r="48" spans="1:31" s="1" customFormat="1" ht="14.45" customHeight="1">
      <c r="B48" s="16"/>
      <c r="I48" s="118"/>
      <c r="J48" s="118"/>
      <c r="M48" s="16"/>
    </row>
    <row r="49" spans="1:31" s="1" customFormat="1" ht="14.45" customHeight="1">
      <c r="B49" s="16"/>
      <c r="I49" s="118"/>
      <c r="J49" s="118"/>
      <c r="M49" s="16"/>
    </row>
    <row r="50" spans="1:31" s="2" customFormat="1" ht="14.45" customHeight="1">
      <c r="B50" s="48"/>
      <c r="D50" s="153" t="s">
        <v>51</v>
      </c>
      <c r="E50" s="154"/>
      <c r="F50" s="154"/>
      <c r="G50" s="153" t="s">
        <v>52</v>
      </c>
      <c r="H50" s="154"/>
      <c r="I50" s="155"/>
      <c r="J50" s="155"/>
      <c r="K50" s="154"/>
      <c r="L50" s="154"/>
      <c r="M50" s="4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 ht="12.75">
      <c r="A61" s="31"/>
      <c r="B61" s="34"/>
      <c r="C61" s="31"/>
      <c r="D61" s="156" t="s">
        <v>53</v>
      </c>
      <c r="E61" s="157"/>
      <c r="F61" s="158" t="s">
        <v>54</v>
      </c>
      <c r="G61" s="156" t="s">
        <v>53</v>
      </c>
      <c r="H61" s="157"/>
      <c r="I61" s="159"/>
      <c r="J61" s="160" t="s">
        <v>54</v>
      </c>
      <c r="K61" s="157"/>
      <c r="L61" s="157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 ht="12.75">
      <c r="A65" s="31"/>
      <c r="B65" s="34"/>
      <c r="C65" s="31"/>
      <c r="D65" s="153" t="s">
        <v>55</v>
      </c>
      <c r="E65" s="161"/>
      <c r="F65" s="161"/>
      <c r="G65" s="153" t="s">
        <v>56</v>
      </c>
      <c r="H65" s="161"/>
      <c r="I65" s="162"/>
      <c r="J65" s="162"/>
      <c r="K65" s="161"/>
      <c r="L65" s="161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 ht="12.75">
      <c r="A76" s="31"/>
      <c r="B76" s="34"/>
      <c r="C76" s="31"/>
      <c r="D76" s="156" t="s">
        <v>53</v>
      </c>
      <c r="E76" s="157"/>
      <c r="F76" s="158" t="s">
        <v>54</v>
      </c>
      <c r="G76" s="156" t="s">
        <v>53</v>
      </c>
      <c r="H76" s="157"/>
      <c r="I76" s="159"/>
      <c r="J76" s="160" t="s">
        <v>54</v>
      </c>
      <c r="K76" s="157"/>
      <c r="L76" s="157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63"/>
      <c r="C77" s="164"/>
      <c r="D77" s="164"/>
      <c r="E77" s="164"/>
      <c r="F77" s="164"/>
      <c r="G77" s="164"/>
      <c r="H77" s="164"/>
      <c r="I77" s="165"/>
      <c r="J77" s="165"/>
      <c r="K77" s="164"/>
      <c r="L77" s="164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66"/>
      <c r="C81" s="167"/>
      <c r="D81" s="167"/>
      <c r="E81" s="167"/>
      <c r="F81" s="167"/>
      <c r="G81" s="167"/>
      <c r="H81" s="167"/>
      <c r="I81" s="168"/>
      <c r="J81" s="168"/>
      <c r="K81" s="167"/>
      <c r="L81" s="16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19" t="s">
        <v>110</v>
      </c>
      <c r="D82" s="33"/>
      <c r="E82" s="33"/>
      <c r="F82" s="33"/>
      <c r="G82" s="33"/>
      <c r="H82" s="33"/>
      <c r="I82" s="125"/>
      <c r="J82" s="125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5"/>
      <c r="J83" s="125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17</v>
      </c>
      <c r="D84" s="33"/>
      <c r="E84" s="33"/>
      <c r="F84" s="33"/>
      <c r="G84" s="33"/>
      <c r="H84" s="33"/>
      <c r="I84" s="125"/>
      <c r="J84" s="125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3"/>
      <c r="D85" s="33"/>
      <c r="E85" s="303" t="str">
        <f>E7</f>
        <v>Oprava výměnných dílů zabezpečovacího zařízení včetně prohlídek VÚD - OŘ Brno</v>
      </c>
      <c r="F85" s="304"/>
      <c r="G85" s="304"/>
      <c r="H85" s="304"/>
      <c r="I85" s="125"/>
      <c r="J85" s="125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107</v>
      </c>
      <c r="D86" s="33"/>
      <c r="E86" s="33"/>
      <c r="F86" s="33"/>
      <c r="G86" s="33"/>
      <c r="H86" s="33"/>
      <c r="I86" s="125"/>
      <c r="J86" s="125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8" t="str">
        <f>E9</f>
        <v>PS 02 - Komplexní prohlídky PZS typu VÚD</v>
      </c>
      <c r="F87" s="305"/>
      <c r="G87" s="305"/>
      <c r="H87" s="305"/>
      <c r="I87" s="125"/>
      <c r="J87" s="125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25"/>
      <c r="J88" s="125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21</v>
      </c>
      <c r="D89" s="33"/>
      <c r="E89" s="33"/>
      <c r="F89" s="23" t="str">
        <f>F12</f>
        <v xml:space="preserve"> </v>
      </c>
      <c r="G89" s="33"/>
      <c r="H89" s="33"/>
      <c r="I89" s="127" t="s">
        <v>23</v>
      </c>
      <c r="J89" s="129" t="str">
        <f>IF(J12="","",J12)</f>
        <v>17. 12. 2019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25"/>
      <c r="J90" s="125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25</v>
      </c>
      <c r="D91" s="33"/>
      <c r="E91" s="33"/>
      <c r="F91" s="23" t="str">
        <f>E15</f>
        <v xml:space="preserve"> </v>
      </c>
      <c r="G91" s="33"/>
      <c r="H91" s="33"/>
      <c r="I91" s="127" t="s">
        <v>30</v>
      </c>
      <c r="J91" s="16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5" t="s">
        <v>28</v>
      </c>
      <c r="D92" s="33"/>
      <c r="E92" s="33"/>
      <c r="F92" s="23" t="str">
        <f>IF(E18="","",E18)</f>
        <v>Vyplň údaj</v>
      </c>
      <c r="G92" s="33"/>
      <c r="H92" s="33"/>
      <c r="I92" s="127" t="s">
        <v>31</v>
      </c>
      <c r="J92" s="169" t="str">
        <f>E24</f>
        <v>Bc. Komzák Roman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25"/>
      <c r="J93" s="125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70" t="s">
        <v>111</v>
      </c>
      <c r="D94" s="116"/>
      <c r="E94" s="116"/>
      <c r="F94" s="116"/>
      <c r="G94" s="116"/>
      <c r="H94" s="116"/>
      <c r="I94" s="171" t="s">
        <v>112</v>
      </c>
      <c r="J94" s="171" t="s">
        <v>113</v>
      </c>
      <c r="K94" s="172" t="s">
        <v>114</v>
      </c>
      <c r="L94" s="11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25"/>
      <c r="J95" s="125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73" t="s">
        <v>115</v>
      </c>
      <c r="D96" s="33"/>
      <c r="E96" s="33"/>
      <c r="F96" s="33"/>
      <c r="G96" s="33"/>
      <c r="H96" s="33"/>
      <c r="I96" s="174">
        <f>Q127</f>
        <v>0</v>
      </c>
      <c r="J96" s="174">
        <f>R127</f>
        <v>0</v>
      </c>
      <c r="K96" s="80">
        <f>K127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3" t="s">
        <v>116</v>
      </c>
    </row>
    <row r="97" spans="1:65" s="9" customFormat="1" ht="24.95" customHeight="1">
      <c r="B97" s="175"/>
      <c r="C97" s="176"/>
      <c r="D97" s="177" t="s">
        <v>117</v>
      </c>
      <c r="E97" s="178"/>
      <c r="F97" s="178"/>
      <c r="G97" s="178"/>
      <c r="H97" s="178"/>
      <c r="I97" s="179">
        <f>Q128</f>
        <v>0</v>
      </c>
      <c r="J97" s="179">
        <f>R128</f>
        <v>0</v>
      </c>
      <c r="K97" s="180">
        <f>K128</f>
        <v>0</v>
      </c>
      <c r="L97" s="176"/>
      <c r="M97" s="181"/>
    </row>
    <row r="98" spans="1:65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125"/>
      <c r="J98" s="125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2" customFormat="1" ht="6.95" customHeight="1">
      <c r="A99" s="31"/>
      <c r="B99" s="32"/>
      <c r="C99" s="33"/>
      <c r="D99" s="33"/>
      <c r="E99" s="33"/>
      <c r="F99" s="33"/>
      <c r="G99" s="33"/>
      <c r="H99" s="33"/>
      <c r="I99" s="125"/>
      <c r="J99" s="125"/>
      <c r="K99" s="33"/>
      <c r="L99" s="33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29.25" customHeight="1">
      <c r="A100" s="31"/>
      <c r="B100" s="32"/>
      <c r="C100" s="173" t="s">
        <v>118</v>
      </c>
      <c r="D100" s="33"/>
      <c r="E100" s="33"/>
      <c r="F100" s="33"/>
      <c r="G100" s="33"/>
      <c r="H100" s="33"/>
      <c r="I100" s="125"/>
      <c r="J100" s="125"/>
      <c r="K100" s="182">
        <f>ROUND(K101 + K102 + K103 + K104 + K105 + K106,2)</f>
        <v>0</v>
      </c>
      <c r="L100" s="33"/>
      <c r="M100" s="48"/>
      <c r="O100" s="183" t="s">
        <v>42</v>
      </c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18" customHeight="1">
      <c r="A101" s="31"/>
      <c r="B101" s="32"/>
      <c r="C101" s="33"/>
      <c r="D101" s="270" t="s">
        <v>119</v>
      </c>
      <c r="E101" s="267"/>
      <c r="F101" s="267"/>
      <c r="G101" s="33"/>
      <c r="H101" s="33"/>
      <c r="I101" s="125"/>
      <c r="J101" s="125"/>
      <c r="K101" s="107">
        <v>0</v>
      </c>
      <c r="L101" s="33"/>
      <c r="M101" s="184"/>
      <c r="N101" s="185"/>
      <c r="O101" s="186" t="s">
        <v>43</v>
      </c>
      <c r="P101" s="185"/>
      <c r="Q101" s="185"/>
      <c r="R101" s="18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7" t="s">
        <v>120</v>
      </c>
      <c r="AZ101" s="185"/>
      <c r="BA101" s="185"/>
      <c r="BB101" s="185"/>
      <c r="BC101" s="185"/>
      <c r="BD101" s="185"/>
      <c r="BE101" s="188">
        <f t="shared" ref="BE101:BE106" si="0">IF(O101="základní",K101,0)</f>
        <v>0</v>
      </c>
      <c r="BF101" s="188">
        <f t="shared" ref="BF101:BF106" si="1">IF(O101="snížená",K101,0)</f>
        <v>0</v>
      </c>
      <c r="BG101" s="188">
        <f t="shared" ref="BG101:BG106" si="2">IF(O101="zákl. přenesená",K101,0)</f>
        <v>0</v>
      </c>
      <c r="BH101" s="188">
        <f t="shared" ref="BH101:BH106" si="3">IF(O101="sníž. přenesená",K101,0)</f>
        <v>0</v>
      </c>
      <c r="BI101" s="188">
        <f t="shared" ref="BI101:BI106" si="4">IF(O101="nulová",K101,0)</f>
        <v>0</v>
      </c>
      <c r="BJ101" s="187" t="s">
        <v>88</v>
      </c>
      <c r="BK101" s="185"/>
      <c r="BL101" s="185"/>
      <c r="BM101" s="185"/>
    </row>
    <row r="102" spans="1:65" s="2" customFormat="1" ht="18" customHeight="1">
      <c r="A102" s="31"/>
      <c r="B102" s="32"/>
      <c r="C102" s="33"/>
      <c r="D102" s="270" t="s">
        <v>121</v>
      </c>
      <c r="E102" s="267"/>
      <c r="F102" s="267"/>
      <c r="G102" s="33"/>
      <c r="H102" s="33"/>
      <c r="I102" s="125"/>
      <c r="J102" s="125"/>
      <c r="K102" s="107">
        <v>0</v>
      </c>
      <c r="L102" s="33"/>
      <c r="M102" s="184"/>
      <c r="N102" s="185"/>
      <c r="O102" s="186" t="s">
        <v>43</v>
      </c>
      <c r="P102" s="185"/>
      <c r="Q102" s="185"/>
      <c r="R102" s="18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7" t="s">
        <v>120</v>
      </c>
      <c r="AZ102" s="185"/>
      <c r="BA102" s="185"/>
      <c r="BB102" s="185"/>
      <c r="BC102" s="185"/>
      <c r="BD102" s="185"/>
      <c r="BE102" s="188">
        <f t="shared" si="0"/>
        <v>0</v>
      </c>
      <c r="BF102" s="188">
        <f t="shared" si="1"/>
        <v>0</v>
      </c>
      <c r="BG102" s="188">
        <f t="shared" si="2"/>
        <v>0</v>
      </c>
      <c r="BH102" s="188">
        <f t="shared" si="3"/>
        <v>0</v>
      </c>
      <c r="BI102" s="188">
        <f t="shared" si="4"/>
        <v>0</v>
      </c>
      <c r="BJ102" s="187" t="s">
        <v>88</v>
      </c>
      <c r="BK102" s="185"/>
      <c r="BL102" s="185"/>
      <c r="BM102" s="185"/>
    </row>
    <row r="103" spans="1:65" s="2" customFormat="1" ht="18" customHeight="1">
      <c r="A103" s="31"/>
      <c r="B103" s="32"/>
      <c r="C103" s="33"/>
      <c r="D103" s="270" t="s">
        <v>122</v>
      </c>
      <c r="E103" s="267"/>
      <c r="F103" s="267"/>
      <c r="G103" s="33"/>
      <c r="H103" s="33"/>
      <c r="I103" s="125"/>
      <c r="J103" s="125"/>
      <c r="K103" s="107">
        <v>0</v>
      </c>
      <c r="L103" s="33"/>
      <c r="M103" s="184"/>
      <c r="N103" s="185"/>
      <c r="O103" s="186" t="s">
        <v>43</v>
      </c>
      <c r="P103" s="185"/>
      <c r="Q103" s="185"/>
      <c r="R103" s="18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85"/>
      <c r="AP103" s="185"/>
      <c r="AQ103" s="185"/>
      <c r="AR103" s="185"/>
      <c r="AS103" s="185"/>
      <c r="AT103" s="185"/>
      <c r="AU103" s="185"/>
      <c r="AV103" s="185"/>
      <c r="AW103" s="185"/>
      <c r="AX103" s="185"/>
      <c r="AY103" s="187" t="s">
        <v>120</v>
      </c>
      <c r="AZ103" s="185"/>
      <c r="BA103" s="185"/>
      <c r="BB103" s="185"/>
      <c r="BC103" s="185"/>
      <c r="BD103" s="185"/>
      <c r="BE103" s="188">
        <f t="shared" si="0"/>
        <v>0</v>
      </c>
      <c r="BF103" s="188">
        <f t="shared" si="1"/>
        <v>0</v>
      </c>
      <c r="BG103" s="188">
        <f t="shared" si="2"/>
        <v>0</v>
      </c>
      <c r="BH103" s="188">
        <f t="shared" si="3"/>
        <v>0</v>
      </c>
      <c r="BI103" s="188">
        <f t="shared" si="4"/>
        <v>0</v>
      </c>
      <c r="BJ103" s="187" t="s">
        <v>88</v>
      </c>
      <c r="BK103" s="185"/>
      <c r="BL103" s="185"/>
      <c r="BM103" s="185"/>
    </row>
    <row r="104" spans="1:65" s="2" customFormat="1" ht="18" customHeight="1">
      <c r="A104" s="31"/>
      <c r="B104" s="32"/>
      <c r="C104" s="33"/>
      <c r="D104" s="270" t="s">
        <v>123</v>
      </c>
      <c r="E104" s="267"/>
      <c r="F104" s="267"/>
      <c r="G104" s="33"/>
      <c r="H104" s="33"/>
      <c r="I104" s="125"/>
      <c r="J104" s="125"/>
      <c r="K104" s="107">
        <v>0</v>
      </c>
      <c r="L104" s="33"/>
      <c r="M104" s="184"/>
      <c r="N104" s="185"/>
      <c r="O104" s="186" t="s">
        <v>43</v>
      </c>
      <c r="P104" s="185"/>
      <c r="Q104" s="185"/>
      <c r="R104" s="18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7" t="s">
        <v>120</v>
      </c>
      <c r="AZ104" s="185"/>
      <c r="BA104" s="185"/>
      <c r="BB104" s="185"/>
      <c r="BC104" s="185"/>
      <c r="BD104" s="185"/>
      <c r="BE104" s="188">
        <f t="shared" si="0"/>
        <v>0</v>
      </c>
      <c r="BF104" s="188">
        <f t="shared" si="1"/>
        <v>0</v>
      </c>
      <c r="BG104" s="188">
        <f t="shared" si="2"/>
        <v>0</v>
      </c>
      <c r="BH104" s="188">
        <f t="shared" si="3"/>
        <v>0</v>
      </c>
      <c r="BI104" s="188">
        <f t="shared" si="4"/>
        <v>0</v>
      </c>
      <c r="BJ104" s="187" t="s">
        <v>88</v>
      </c>
      <c r="BK104" s="185"/>
      <c r="BL104" s="185"/>
      <c r="BM104" s="185"/>
    </row>
    <row r="105" spans="1:65" s="2" customFormat="1" ht="18" customHeight="1">
      <c r="A105" s="31"/>
      <c r="B105" s="32"/>
      <c r="C105" s="33"/>
      <c r="D105" s="270" t="s">
        <v>124</v>
      </c>
      <c r="E105" s="267"/>
      <c r="F105" s="267"/>
      <c r="G105" s="33"/>
      <c r="H105" s="33"/>
      <c r="I105" s="125"/>
      <c r="J105" s="125"/>
      <c r="K105" s="107">
        <v>0</v>
      </c>
      <c r="L105" s="33"/>
      <c r="M105" s="184"/>
      <c r="N105" s="185"/>
      <c r="O105" s="186" t="s">
        <v>43</v>
      </c>
      <c r="P105" s="185"/>
      <c r="Q105" s="185"/>
      <c r="R105" s="18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7" t="s">
        <v>120</v>
      </c>
      <c r="AZ105" s="185"/>
      <c r="BA105" s="185"/>
      <c r="BB105" s="185"/>
      <c r="BC105" s="185"/>
      <c r="BD105" s="185"/>
      <c r="BE105" s="188">
        <f t="shared" si="0"/>
        <v>0</v>
      </c>
      <c r="BF105" s="188">
        <f t="shared" si="1"/>
        <v>0</v>
      </c>
      <c r="BG105" s="188">
        <f t="shared" si="2"/>
        <v>0</v>
      </c>
      <c r="BH105" s="188">
        <f t="shared" si="3"/>
        <v>0</v>
      </c>
      <c r="BI105" s="188">
        <f t="shared" si="4"/>
        <v>0</v>
      </c>
      <c r="BJ105" s="187" t="s">
        <v>88</v>
      </c>
      <c r="BK105" s="185"/>
      <c r="BL105" s="185"/>
      <c r="BM105" s="185"/>
    </row>
    <row r="106" spans="1:65" s="2" customFormat="1" ht="18" customHeight="1">
      <c r="A106" s="31"/>
      <c r="B106" s="32"/>
      <c r="C106" s="33"/>
      <c r="D106" s="106" t="s">
        <v>125</v>
      </c>
      <c r="E106" s="33"/>
      <c r="F106" s="33"/>
      <c r="G106" s="33"/>
      <c r="H106" s="33"/>
      <c r="I106" s="125"/>
      <c r="J106" s="125"/>
      <c r="K106" s="107">
        <f>ROUND(K30*T106,2)</f>
        <v>0</v>
      </c>
      <c r="L106" s="33"/>
      <c r="M106" s="184"/>
      <c r="N106" s="185"/>
      <c r="O106" s="186" t="s">
        <v>43</v>
      </c>
      <c r="P106" s="185"/>
      <c r="Q106" s="185"/>
      <c r="R106" s="18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85"/>
      <c r="AG106" s="185"/>
      <c r="AH106" s="185"/>
      <c r="AI106" s="185"/>
      <c r="AJ106" s="185"/>
      <c r="AK106" s="185"/>
      <c r="AL106" s="185"/>
      <c r="AM106" s="185"/>
      <c r="AN106" s="185"/>
      <c r="AO106" s="185"/>
      <c r="AP106" s="185"/>
      <c r="AQ106" s="185"/>
      <c r="AR106" s="185"/>
      <c r="AS106" s="185"/>
      <c r="AT106" s="185"/>
      <c r="AU106" s="185"/>
      <c r="AV106" s="185"/>
      <c r="AW106" s="185"/>
      <c r="AX106" s="185"/>
      <c r="AY106" s="187" t="s">
        <v>126</v>
      </c>
      <c r="AZ106" s="185"/>
      <c r="BA106" s="185"/>
      <c r="BB106" s="185"/>
      <c r="BC106" s="185"/>
      <c r="BD106" s="185"/>
      <c r="BE106" s="188">
        <f t="shared" si="0"/>
        <v>0</v>
      </c>
      <c r="BF106" s="188">
        <f t="shared" si="1"/>
        <v>0</v>
      </c>
      <c r="BG106" s="188">
        <f t="shared" si="2"/>
        <v>0</v>
      </c>
      <c r="BH106" s="188">
        <f t="shared" si="3"/>
        <v>0</v>
      </c>
      <c r="BI106" s="188">
        <f t="shared" si="4"/>
        <v>0</v>
      </c>
      <c r="BJ106" s="187" t="s">
        <v>88</v>
      </c>
      <c r="BK106" s="185"/>
      <c r="BL106" s="185"/>
      <c r="BM106" s="185"/>
    </row>
    <row r="107" spans="1:65" s="2" customFormat="1" ht="11.25">
      <c r="A107" s="31"/>
      <c r="B107" s="32"/>
      <c r="C107" s="33"/>
      <c r="D107" s="33"/>
      <c r="E107" s="33"/>
      <c r="F107" s="33"/>
      <c r="G107" s="33"/>
      <c r="H107" s="33"/>
      <c r="I107" s="125"/>
      <c r="J107" s="125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29.25" customHeight="1">
      <c r="A108" s="31"/>
      <c r="B108" s="32"/>
      <c r="C108" s="115" t="s">
        <v>105</v>
      </c>
      <c r="D108" s="116"/>
      <c r="E108" s="116"/>
      <c r="F108" s="116"/>
      <c r="G108" s="116"/>
      <c r="H108" s="116"/>
      <c r="I108" s="189"/>
      <c r="J108" s="189"/>
      <c r="K108" s="117">
        <f>ROUND(K96+K100,2)</f>
        <v>0</v>
      </c>
      <c r="L108" s="116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6.95" customHeight="1">
      <c r="A109" s="31"/>
      <c r="B109" s="51"/>
      <c r="C109" s="52"/>
      <c r="D109" s="52"/>
      <c r="E109" s="52"/>
      <c r="F109" s="52"/>
      <c r="G109" s="52"/>
      <c r="H109" s="52"/>
      <c r="I109" s="165"/>
      <c r="J109" s="165"/>
      <c r="K109" s="52"/>
      <c r="L109" s="52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5" customHeight="1">
      <c r="A113" s="31"/>
      <c r="B113" s="53"/>
      <c r="C113" s="54"/>
      <c r="D113" s="54"/>
      <c r="E113" s="54"/>
      <c r="F113" s="54"/>
      <c r="G113" s="54"/>
      <c r="H113" s="54"/>
      <c r="I113" s="168"/>
      <c r="J113" s="168"/>
      <c r="K113" s="54"/>
      <c r="L113" s="54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5" customHeight="1">
      <c r="A114" s="31"/>
      <c r="B114" s="32"/>
      <c r="C114" s="19" t="s">
        <v>127</v>
      </c>
      <c r="D114" s="33"/>
      <c r="E114" s="33"/>
      <c r="F114" s="33"/>
      <c r="G114" s="33"/>
      <c r="H114" s="33"/>
      <c r="I114" s="125"/>
      <c r="J114" s="125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125"/>
      <c r="J115" s="125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5" t="s">
        <v>17</v>
      </c>
      <c r="D116" s="33"/>
      <c r="E116" s="33"/>
      <c r="F116" s="33"/>
      <c r="G116" s="33"/>
      <c r="H116" s="33"/>
      <c r="I116" s="125"/>
      <c r="J116" s="125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23.25" customHeight="1">
      <c r="A117" s="31"/>
      <c r="B117" s="32"/>
      <c r="C117" s="33"/>
      <c r="D117" s="33"/>
      <c r="E117" s="303" t="str">
        <f>E7</f>
        <v>Oprava výměnných dílů zabezpečovacího zařízení včetně prohlídek VÚD - OŘ Brno</v>
      </c>
      <c r="F117" s="304"/>
      <c r="G117" s="304"/>
      <c r="H117" s="304"/>
      <c r="I117" s="125"/>
      <c r="J117" s="125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5" t="s">
        <v>107</v>
      </c>
      <c r="D118" s="33"/>
      <c r="E118" s="33"/>
      <c r="F118" s="33"/>
      <c r="G118" s="33"/>
      <c r="H118" s="33"/>
      <c r="I118" s="125"/>
      <c r="J118" s="125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48" t="str">
        <f>E9</f>
        <v>PS 02 - Komplexní prohlídky PZS typu VÚD</v>
      </c>
      <c r="F119" s="305"/>
      <c r="G119" s="305"/>
      <c r="H119" s="305"/>
      <c r="I119" s="125"/>
      <c r="J119" s="125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125"/>
      <c r="J120" s="125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5" t="s">
        <v>21</v>
      </c>
      <c r="D121" s="33"/>
      <c r="E121" s="33"/>
      <c r="F121" s="23" t="str">
        <f>F12</f>
        <v xml:space="preserve"> </v>
      </c>
      <c r="G121" s="33"/>
      <c r="H121" s="33"/>
      <c r="I121" s="127" t="s">
        <v>23</v>
      </c>
      <c r="J121" s="129" t="str">
        <f>IF(J12="","",J12)</f>
        <v>17. 12. 2019</v>
      </c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125"/>
      <c r="J122" s="125"/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2" customHeight="1">
      <c r="A123" s="31"/>
      <c r="B123" s="32"/>
      <c r="C123" s="25" t="s">
        <v>25</v>
      </c>
      <c r="D123" s="33"/>
      <c r="E123" s="33"/>
      <c r="F123" s="23" t="str">
        <f>E15</f>
        <v xml:space="preserve"> </v>
      </c>
      <c r="G123" s="33"/>
      <c r="H123" s="33"/>
      <c r="I123" s="127" t="s">
        <v>30</v>
      </c>
      <c r="J123" s="169" t="str">
        <f>E21</f>
        <v xml:space="preserve"> 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25.7" customHeight="1">
      <c r="A124" s="31"/>
      <c r="B124" s="32"/>
      <c r="C124" s="25" t="s">
        <v>28</v>
      </c>
      <c r="D124" s="33"/>
      <c r="E124" s="33"/>
      <c r="F124" s="23" t="str">
        <f>IF(E18="","",E18)</f>
        <v>Vyplň údaj</v>
      </c>
      <c r="G124" s="33"/>
      <c r="H124" s="33"/>
      <c r="I124" s="127" t="s">
        <v>31</v>
      </c>
      <c r="J124" s="169" t="str">
        <f>E24</f>
        <v>Bc. Komzák Roman</v>
      </c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125"/>
      <c r="J125" s="125"/>
      <c r="K125" s="33"/>
      <c r="L125" s="33"/>
      <c r="M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0" customFormat="1" ht="29.25" customHeight="1">
      <c r="A126" s="190"/>
      <c r="B126" s="191"/>
      <c r="C126" s="192" t="s">
        <v>128</v>
      </c>
      <c r="D126" s="193" t="s">
        <v>63</v>
      </c>
      <c r="E126" s="193" t="s">
        <v>59</v>
      </c>
      <c r="F126" s="193" t="s">
        <v>60</v>
      </c>
      <c r="G126" s="193" t="s">
        <v>129</v>
      </c>
      <c r="H126" s="193" t="s">
        <v>130</v>
      </c>
      <c r="I126" s="194" t="s">
        <v>131</v>
      </c>
      <c r="J126" s="194" t="s">
        <v>132</v>
      </c>
      <c r="K126" s="193" t="s">
        <v>114</v>
      </c>
      <c r="L126" s="195" t="s">
        <v>133</v>
      </c>
      <c r="M126" s="196"/>
      <c r="N126" s="71" t="s">
        <v>1</v>
      </c>
      <c r="O126" s="72" t="s">
        <v>42</v>
      </c>
      <c r="P126" s="72" t="s">
        <v>134</v>
      </c>
      <c r="Q126" s="72" t="s">
        <v>135</v>
      </c>
      <c r="R126" s="72" t="s">
        <v>136</v>
      </c>
      <c r="S126" s="72" t="s">
        <v>137</v>
      </c>
      <c r="T126" s="72" t="s">
        <v>138</v>
      </c>
      <c r="U126" s="72" t="s">
        <v>139</v>
      </c>
      <c r="V126" s="72" t="s">
        <v>140</v>
      </c>
      <c r="W126" s="72" t="s">
        <v>141</v>
      </c>
      <c r="X126" s="72" t="s">
        <v>142</v>
      </c>
      <c r="Y126" s="73" t="s">
        <v>143</v>
      </c>
      <c r="Z126" s="190"/>
      <c r="AA126" s="190"/>
      <c r="AB126" s="190"/>
      <c r="AC126" s="190"/>
      <c r="AD126" s="190"/>
      <c r="AE126" s="190"/>
    </row>
    <row r="127" spans="1:63" s="2" customFormat="1" ht="22.9" customHeight="1">
      <c r="A127" s="31"/>
      <c r="B127" s="32"/>
      <c r="C127" s="78" t="s">
        <v>144</v>
      </c>
      <c r="D127" s="33"/>
      <c r="E127" s="33"/>
      <c r="F127" s="33"/>
      <c r="G127" s="33"/>
      <c r="H127" s="33"/>
      <c r="I127" s="125"/>
      <c r="J127" s="125"/>
      <c r="K127" s="197">
        <f>BK127</f>
        <v>0</v>
      </c>
      <c r="L127" s="33"/>
      <c r="M127" s="34"/>
      <c r="N127" s="74"/>
      <c r="O127" s="198"/>
      <c r="P127" s="75"/>
      <c r="Q127" s="199">
        <f>Q128</f>
        <v>0</v>
      </c>
      <c r="R127" s="199">
        <f>R128</f>
        <v>0</v>
      </c>
      <c r="S127" s="75"/>
      <c r="T127" s="200">
        <f>T128</f>
        <v>0</v>
      </c>
      <c r="U127" s="75"/>
      <c r="V127" s="200">
        <f>V128</f>
        <v>0</v>
      </c>
      <c r="W127" s="75"/>
      <c r="X127" s="200">
        <f>X128</f>
        <v>0</v>
      </c>
      <c r="Y127" s="76"/>
      <c r="Z127" s="31"/>
      <c r="AA127" s="31"/>
      <c r="AB127" s="31"/>
      <c r="AC127" s="31"/>
      <c r="AD127" s="31"/>
      <c r="AE127" s="31"/>
      <c r="AT127" s="13" t="s">
        <v>79</v>
      </c>
      <c r="AU127" s="13" t="s">
        <v>116</v>
      </c>
      <c r="BK127" s="201">
        <f>BK128</f>
        <v>0</v>
      </c>
    </row>
    <row r="128" spans="1:63" s="11" customFormat="1" ht="25.9" customHeight="1">
      <c r="B128" s="202"/>
      <c r="C128" s="203"/>
      <c r="D128" s="204" t="s">
        <v>79</v>
      </c>
      <c r="E128" s="205" t="s">
        <v>145</v>
      </c>
      <c r="F128" s="205" t="s">
        <v>146</v>
      </c>
      <c r="G128" s="203"/>
      <c r="H128" s="203"/>
      <c r="I128" s="206"/>
      <c r="J128" s="206"/>
      <c r="K128" s="207">
        <f>BK128</f>
        <v>0</v>
      </c>
      <c r="L128" s="203"/>
      <c r="M128" s="208"/>
      <c r="N128" s="209"/>
      <c r="O128" s="210"/>
      <c r="P128" s="210"/>
      <c r="Q128" s="211">
        <f>SUM(Q129:Q134)</f>
        <v>0</v>
      </c>
      <c r="R128" s="211">
        <f>SUM(R129:R134)</f>
        <v>0</v>
      </c>
      <c r="S128" s="210"/>
      <c r="T128" s="212">
        <f>SUM(T129:T134)</f>
        <v>0</v>
      </c>
      <c r="U128" s="210"/>
      <c r="V128" s="212">
        <f>SUM(V129:V134)</f>
        <v>0</v>
      </c>
      <c r="W128" s="210"/>
      <c r="X128" s="212">
        <f>SUM(X129:X134)</f>
        <v>0</v>
      </c>
      <c r="Y128" s="213"/>
      <c r="AR128" s="214" t="s">
        <v>147</v>
      </c>
      <c r="AT128" s="215" t="s">
        <v>79</v>
      </c>
      <c r="AU128" s="215" t="s">
        <v>80</v>
      </c>
      <c r="AY128" s="214" t="s">
        <v>148</v>
      </c>
      <c r="BK128" s="216">
        <f>SUM(BK129:BK134)</f>
        <v>0</v>
      </c>
    </row>
    <row r="129" spans="1:65" s="2" customFormat="1" ht="21.75" customHeight="1">
      <c r="A129" s="31"/>
      <c r="B129" s="32"/>
      <c r="C129" s="217" t="s">
        <v>88</v>
      </c>
      <c r="D129" s="217" t="s">
        <v>150</v>
      </c>
      <c r="E129" s="218" t="s">
        <v>1269</v>
      </c>
      <c r="F129" s="219" t="s">
        <v>1270</v>
      </c>
      <c r="G129" s="220" t="s">
        <v>153</v>
      </c>
      <c r="H129" s="221">
        <v>42</v>
      </c>
      <c r="I129" s="222"/>
      <c r="J129" s="222"/>
      <c r="K129" s="223">
        <f>ROUND(P129*H129,2)</f>
        <v>0</v>
      </c>
      <c r="L129" s="219" t="s">
        <v>154</v>
      </c>
      <c r="M129" s="34"/>
      <c r="N129" s="224" t="s">
        <v>1</v>
      </c>
      <c r="O129" s="225" t="s">
        <v>43</v>
      </c>
      <c r="P129" s="226">
        <f>I129+J129</f>
        <v>0</v>
      </c>
      <c r="Q129" s="226">
        <f>ROUND(I129*H129,2)</f>
        <v>0</v>
      </c>
      <c r="R129" s="226">
        <f>ROUND(J129*H129,2)</f>
        <v>0</v>
      </c>
      <c r="S129" s="67"/>
      <c r="T129" s="227">
        <f>S129*H129</f>
        <v>0</v>
      </c>
      <c r="U129" s="227">
        <v>0</v>
      </c>
      <c r="V129" s="227">
        <f>U129*H129</f>
        <v>0</v>
      </c>
      <c r="W129" s="227">
        <v>0</v>
      </c>
      <c r="X129" s="227">
        <f>W129*H129</f>
        <v>0</v>
      </c>
      <c r="Y129" s="228" t="s">
        <v>1</v>
      </c>
      <c r="Z129" s="31"/>
      <c r="AA129" s="31"/>
      <c r="AB129" s="31"/>
      <c r="AC129" s="31"/>
      <c r="AD129" s="31"/>
      <c r="AE129" s="31"/>
      <c r="AR129" s="229" t="s">
        <v>155</v>
      </c>
      <c r="AT129" s="229" t="s">
        <v>150</v>
      </c>
      <c r="AU129" s="229" t="s">
        <v>88</v>
      </c>
      <c r="AY129" s="13" t="s">
        <v>148</v>
      </c>
      <c r="BE129" s="111">
        <f>IF(O129="základní",K129,0)</f>
        <v>0</v>
      </c>
      <c r="BF129" s="111">
        <f>IF(O129="snížená",K129,0)</f>
        <v>0</v>
      </c>
      <c r="BG129" s="111">
        <f>IF(O129="zákl. přenesená",K129,0)</f>
        <v>0</v>
      </c>
      <c r="BH129" s="111">
        <f>IF(O129="sníž. přenesená",K129,0)</f>
        <v>0</v>
      </c>
      <c r="BI129" s="111">
        <f>IF(O129="nulová",K129,0)</f>
        <v>0</v>
      </c>
      <c r="BJ129" s="13" t="s">
        <v>88</v>
      </c>
      <c r="BK129" s="111">
        <f>ROUND(P129*H129,2)</f>
        <v>0</v>
      </c>
      <c r="BL129" s="13" t="s">
        <v>155</v>
      </c>
      <c r="BM129" s="229" t="s">
        <v>1271</v>
      </c>
    </row>
    <row r="130" spans="1:65" s="2" customFormat="1" ht="19.5">
      <c r="A130" s="31"/>
      <c r="B130" s="32"/>
      <c r="C130" s="33"/>
      <c r="D130" s="230" t="s">
        <v>157</v>
      </c>
      <c r="E130" s="33"/>
      <c r="F130" s="231" t="s">
        <v>1272</v>
      </c>
      <c r="G130" s="33"/>
      <c r="H130" s="33"/>
      <c r="I130" s="125"/>
      <c r="J130" s="125"/>
      <c r="K130" s="33"/>
      <c r="L130" s="33"/>
      <c r="M130" s="34"/>
      <c r="N130" s="232"/>
      <c r="O130" s="233"/>
      <c r="P130" s="67"/>
      <c r="Q130" s="67"/>
      <c r="R130" s="67"/>
      <c r="S130" s="67"/>
      <c r="T130" s="67"/>
      <c r="U130" s="67"/>
      <c r="V130" s="67"/>
      <c r="W130" s="67"/>
      <c r="X130" s="67"/>
      <c r="Y130" s="68"/>
      <c r="Z130" s="31"/>
      <c r="AA130" s="31"/>
      <c r="AB130" s="31"/>
      <c r="AC130" s="31"/>
      <c r="AD130" s="31"/>
      <c r="AE130" s="31"/>
      <c r="AT130" s="13" t="s">
        <v>157</v>
      </c>
      <c r="AU130" s="13" t="s">
        <v>88</v>
      </c>
    </row>
    <row r="131" spans="1:65" s="2" customFormat="1" ht="21.75" customHeight="1">
      <c r="A131" s="31"/>
      <c r="B131" s="32"/>
      <c r="C131" s="217" t="s">
        <v>90</v>
      </c>
      <c r="D131" s="217" t="s">
        <v>150</v>
      </c>
      <c r="E131" s="218" t="s">
        <v>1273</v>
      </c>
      <c r="F131" s="219" t="s">
        <v>1274</v>
      </c>
      <c r="G131" s="220" t="s">
        <v>153</v>
      </c>
      <c r="H131" s="221">
        <v>1</v>
      </c>
      <c r="I131" s="222"/>
      <c r="J131" s="222"/>
      <c r="K131" s="223">
        <f>ROUND(P131*H131,2)</f>
        <v>0</v>
      </c>
      <c r="L131" s="219" t="s">
        <v>154</v>
      </c>
      <c r="M131" s="34"/>
      <c r="N131" s="224" t="s">
        <v>1</v>
      </c>
      <c r="O131" s="225" t="s">
        <v>43</v>
      </c>
      <c r="P131" s="226">
        <f>I131+J131</f>
        <v>0</v>
      </c>
      <c r="Q131" s="226">
        <f>ROUND(I131*H131,2)</f>
        <v>0</v>
      </c>
      <c r="R131" s="226">
        <f>ROUND(J131*H131,2)</f>
        <v>0</v>
      </c>
      <c r="S131" s="67"/>
      <c r="T131" s="227">
        <f>S131*H131</f>
        <v>0</v>
      </c>
      <c r="U131" s="227">
        <v>0</v>
      </c>
      <c r="V131" s="227">
        <f>U131*H131</f>
        <v>0</v>
      </c>
      <c r="W131" s="227">
        <v>0</v>
      </c>
      <c r="X131" s="227">
        <f>W131*H131</f>
        <v>0</v>
      </c>
      <c r="Y131" s="228" t="s">
        <v>1</v>
      </c>
      <c r="Z131" s="31"/>
      <c r="AA131" s="31"/>
      <c r="AB131" s="31"/>
      <c r="AC131" s="31"/>
      <c r="AD131" s="31"/>
      <c r="AE131" s="31"/>
      <c r="AR131" s="229" t="s">
        <v>155</v>
      </c>
      <c r="AT131" s="229" t="s">
        <v>150</v>
      </c>
      <c r="AU131" s="229" t="s">
        <v>88</v>
      </c>
      <c r="AY131" s="13" t="s">
        <v>148</v>
      </c>
      <c r="BE131" s="111">
        <f>IF(O131="základní",K131,0)</f>
        <v>0</v>
      </c>
      <c r="BF131" s="111">
        <f>IF(O131="snížená",K131,0)</f>
        <v>0</v>
      </c>
      <c r="BG131" s="111">
        <f>IF(O131="zákl. přenesená",K131,0)</f>
        <v>0</v>
      </c>
      <c r="BH131" s="111">
        <f>IF(O131="sníž. přenesená",K131,0)</f>
        <v>0</v>
      </c>
      <c r="BI131" s="111">
        <f>IF(O131="nulová",K131,0)</f>
        <v>0</v>
      </c>
      <c r="BJ131" s="13" t="s">
        <v>88</v>
      </c>
      <c r="BK131" s="111">
        <f>ROUND(P131*H131,2)</f>
        <v>0</v>
      </c>
      <c r="BL131" s="13" t="s">
        <v>155</v>
      </c>
      <c r="BM131" s="229" t="s">
        <v>1275</v>
      </c>
    </row>
    <row r="132" spans="1:65" s="2" customFormat="1" ht="19.5">
      <c r="A132" s="31"/>
      <c r="B132" s="32"/>
      <c r="C132" s="33"/>
      <c r="D132" s="230" t="s">
        <v>157</v>
      </c>
      <c r="E132" s="33"/>
      <c r="F132" s="231" t="s">
        <v>1274</v>
      </c>
      <c r="G132" s="33"/>
      <c r="H132" s="33"/>
      <c r="I132" s="125"/>
      <c r="J132" s="125"/>
      <c r="K132" s="33"/>
      <c r="L132" s="33"/>
      <c r="M132" s="34"/>
      <c r="N132" s="232"/>
      <c r="O132" s="233"/>
      <c r="P132" s="67"/>
      <c r="Q132" s="67"/>
      <c r="R132" s="67"/>
      <c r="S132" s="67"/>
      <c r="T132" s="67"/>
      <c r="U132" s="67"/>
      <c r="V132" s="67"/>
      <c r="W132" s="67"/>
      <c r="X132" s="67"/>
      <c r="Y132" s="68"/>
      <c r="Z132" s="31"/>
      <c r="AA132" s="31"/>
      <c r="AB132" s="31"/>
      <c r="AC132" s="31"/>
      <c r="AD132" s="31"/>
      <c r="AE132" s="31"/>
      <c r="AT132" s="13" t="s">
        <v>157</v>
      </c>
      <c r="AU132" s="13" t="s">
        <v>88</v>
      </c>
    </row>
    <row r="133" spans="1:65" s="2" customFormat="1" ht="21.75" customHeight="1">
      <c r="A133" s="31"/>
      <c r="B133" s="32"/>
      <c r="C133" s="217" t="s">
        <v>202</v>
      </c>
      <c r="D133" s="217" t="s">
        <v>150</v>
      </c>
      <c r="E133" s="218" t="s">
        <v>1276</v>
      </c>
      <c r="F133" s="219" t="s">
        <v>1277</v>
      </c>
      <c r="G133" s="220" t="s">
        <v>153</v>
      </c>
      <c r="H133" s="221">
        <v>8</v>
      </c>
      <c r="I133" s="222"/>
      <c r="J133" s="222"/>
      <c r="K133" s="223">
        <f>ROUND(P133*H133,2)</f>
        <v>0</v>
      </c>
      <c r="L133" s="219" t="s">
        <v>154</v>
      </c>
      <c r="M133" s="34"/>
      <c r="N133" s="224" t="s">
        <v>1</v>
      </c>
      <c r="O133" s="225" t="s">
        <v>43</v>
      </c>
      <c r="P133" s="226">
        <f>I133+J133</f>
        <v>0</v>
      </c>
      <c r="Q133" s="226">
        <f>ROUND(I133*H133,2)</f>
        <v>0</v>
      </c>
      <c r="R133" s="226">
        <f>ROUND(J133*H133,2)</f>
        <v>0</v>
      </c>
      <c r="S133" s="67"/>
      <c r="T133" s="227">
        <f>S133*H133</f>
        <v>0</v>
      </c>
      <c r="U133" s="227">
        <v>0</v>
      </c>
      <c r="V133" s="227">
        <f>U133*H133</f>
        <v>0</v>
      </c>
      <c r="W133" s="227">
        <v>0</v>
      </c>
      <c r="X133" s="227">
        <f>W133*H133</f>
        <v>0</v>
      </c>
      <c r="Y133" s="228" t="s">
        <v>1</v>
      </c>
      <c r="Z133" s="31"/>
      <c r="AA133" s="31"/>
      <c r="AB133" s="31"/>
      <c r="AC133" s="31"/>
      <c r="AD133" s="31"/>
      <c r="AE133" s="31"/>
      <c r="AR133" s="229" t="s">
        <v>155</v>
      </c>
      <c r="AT133" s="229" t="s">
        <v>150</v>
      </c>
      <c r="AU133" s="229" t="s">
        <v>88</v>
      </c>
      <c r="AY133" s="13" t="s">
        <v>148</v>
      </c>
      <c r="BE133" s="111">
        <f>IF(O133="základní",K133,0)</f>
        <v>0</v>
      </c>
      <c r="BF133" s="111">
        <f>IF(O133="snížená",K133,0)</f>
        <v>0</v>
      </c>
      <c r="BG133" s="111">
        <f>IF(O133="zákl. přenesená",K133,0)</f>
        <v>0</v>
      </c>
      <c r="BH133" s="111">
        <f>IF(O133="sníž. přenesená",K133,0)</f>
        <v>0</v>
      </c>
      <c r="BI133" s="111">
        <f>IF(O133="nulová",K133,0)</f>
        <v>0</v>
      </c>
      <c r="BJ133" s="13" t="s">
        <v>88</v>
      </c>
      <c r="BK133" s="111">
        <f>ROUND(P133*H133,2)</f>
        <v>0</v>
      </c>
      <c r="BL133" s="13" t="s">
        <v>155</v>
      </c>
      <c r="BM133" s="229" t="s">
        <v>1278</v>
      </c>
    </row>
    <row r="134" spans="1:65" s="2" customFormat="1" ht="29.25">
      <c r="A134" s="31"/>
      <c r="B134" s="32"/>
      <c r="C134" s="33"/>
      <c r="D134" s="230" t="s">
        <v>157</v>
      </c>
      <c r="E134" s="33"/>
      <c r="F134" s="231" t="s">
        <v>1279</v>
      </c>
      <c r="G134" s="33"/>
      <c r="H134" s="33"/>
      <c r="I134" s="125"/>
      <c r="J134" s="125"/>
      <c r="K134" s="33"/>
      <c r="L134" s="33"/>
      <c r="M134" s="34"/>
      <c r="N134" s="244"/>
      <c r="O134" s="245"/>
      <c r="P134" s="246"/>
      <c r="Q134" s="246"/>
      <c r="R134" s="246"/>
      <c r="S134" s="246"/>
      <c r="T134" s="246"/>
      <c r="U134" s="246"/>
      <c r="V134" s="246"/>
      <c r="W134" s="246"/>
      <c r="X134" s="246"/>
      <c r="Y134" s="247"/>
      <c r="Z134" s="31"/>
      <c r="AA134" s="31"/>
      <c r="AB134" s="31"/>
      <c r="AC134" s="31"/>
      <c r="AD134" s="31"/>
      <c r="AE134" s="31"/>
      <c r="AT134" s="13" t="s">
        <v>157</v>
      </c>
      <c r="AU134" s="13" t="s">
        <v>88</v>
      </c>
    </row>
    <row r="135" spans="1:65" s="2" customFormat="1" ht="6.95" customHeight="1">
      <c r="A135" s="31"/>
      <c r="B135" s="51"/>
      <c r="C135" s="52"/>
      <c r="D135" s="52"/>
      <c r="E135" s="52"/>
      <c r="F135" s="52"/>
      <c r="G135" s="52"/>
      <c r="H135" s="52"/>
      <c r="I135" s="165"/>
      <c r="J135" s="165"/>
      <c r="K135" s="52"/>
      <c r="L135" s="52"/>
      <c r="M135" s="34"/>
      <c r="N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sheetProtection algorithmName="SHA-512" hashValue="fhldvLs+KOtQAlrJTrkMohw0jEdPyp12Rl4t8FGutsi4BBQWWIEjTOiq0XpB+/VOmVZVA3FN+MbfdJurUeciZg==" saltValue="fMgpglhlZLYU+FcVrDJRb78mPM+rRemNfRPZn7yDU32PgIolhx1bxyGZysfmeXB6p1zTbnAgUT2mg68MtW5mzw==" spinCount="100000" sheet="1" objects="1" scenarios="1" formatColumns="0" formatRows="0" autoFilter="0"/>
  <autoFilter ref="C126:L134"/>
  <mergeCells count="14">
    <mergeCell ref="D105:F105"/>
    <mergeCell ref="E117:H117"/>
    <mergeCell ref="E119:H119"/>
    <mergeCell ref="M2:Z2"/>
    <mergeCell ref="E87:H87"/>
    <mergeCell ref="D101:F101"/>
    <mergeCell ref="D102:F102"/>
    <mergeCell ref="D103:F103"/>
    <mergeCell ref="D104:F10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18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18"/>
      <c r="J2" s="118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T2" s="13" t="s">
        <v>96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1"/>
      <c r="J3" s="121"/>
      <c r="K3" s="120"/>
      <c r="L3" s="120"/>
      <c r="M3" s="16"/>
      <c r="AT3" s="13" t="s">
        <v>90</v>
      </c>
    </row>
    <row r="4" spans="1:46" s="1" customFormat="1" ht="24.95" customHeight="1">
      <c r="B4" s="16"/>
      <c r="D4" s="122" t="s">
        <v>106</v>
      </c>
      <c r="I4" s="118"/>
      <c r="J4" s="118"/>
      <c r="M4" s="16"/>
      <c r="N4" s="123" t="s">
        <v>11</v>
      </c>
      <c r="AT4" s="13" t="s">
        <v>4</v>
      </c>
    </row>
    <row r="5" spans="1:46" s="1" customFormat="1" ht="6.95" customHeight="1">
      <c r="B5" s="16"/>
      <c r="I5" s="118"/>
      <c r="J5" s="118"/>
      <c r="M5" s="16"/>
    </row>
    <row r="6" spans="1:46" s="1" customFormat="1" ht="12" customHeight="1">
      <c r="B6" s="16"/>
      <c r="D6" s="124" t="s">
        <v>17</v>
      </c>
      <c r="I6" s="118"/>
      <c r="J6" s="118"/>
      <c r="M6" s="16"/>
    </row>
    <row r="7" spans="1:46" s="1" customFormat="1" ht="23.25" customHeight="1">
      <c r="B7" s="16"/>
      <c r="E7" s="296" t="str">
        <f>'Rekapitulace stavby'!K6</f>
        <v>Oprava výměnných dílů zabezpečovacího zařízení včetně prohlídek VÚD - OŘ Brno</v>
      </c>
      <c r="F7" s="297"/>
      <c r="G7" s="297"/>
      <c r="H7" s="297"/>
      <c r="I7" s="118"/>
      <c r="J7" s="118"/>
      <c r="M7" s="16"/>
    </row>
    <row r="8" spans="1:46" s="2" customFormat="1" ht="12" customHeight="1">
      <c r="A8" s="31"/>
      <c r="B8" s="34"/>
      <c r="C8" s="31"/>
      <c r="D8" s="124" t="s">
        <v>107</v>
      </c>
      <c r="E8" s="31"/>
      <c r="F8" s="31"/>
      <c r="G8" s="31"/>
      <c r="H8" s="31"/>
      <c r="I8" s="125"/>
      <c r="J8" s="125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4"/>
      <c r="C9" s="31"/>
      <c r="D9" s="31"/>
      <c r="E9" s="298" t="s">
        <v>1280</v>
      </c>
      <c r="F9" s="299"/>
      <c r="G9" s="299"/>
      <c r="H9" s="299"/>
      <c r="I9" s="125"/>
      <c r="J9" s="125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4"/>
      <c r="C10" s="31"/>
      <c r="D10" s="31"/>
      <c r="E10" s="31"/>
      <c r="F10" s="31"/>
      <c r="G10" s="31"/>
      <c r="H10" s="31"/>
      <c r="I10" s="125"/>
      <c r="J10" s="125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4"/>
      <c r="C11" s="31"/>
      <c r="D11" s="124" t="s">
        <v>19</v>
      </c>
      <c r="E11" s="31"/>
      <c r="F11" s="126" t="s">
        <v>1</v>
      </c>
      <c r="G11" s="31"/>
      <c r="H11" s="31"/>
      <c r="I11" s="127" t="s">
        <v>20</v>
      </c>
      <c r="J11" s="128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4"/>
      <c r="C12" s="31"/>
      <c r="D12" s="124" t="s">
        <v>21</v>
      </c>
      <c r="E12" s="31"/>
      <c r="F12" s="126" t="s">
        <v>22</v>
      </c>
      <c r="G12" s="31"/>
      <c r="H12" s="31"/>
      <c r="I12" s="127" t="s">
        <v>23</v>
      </c>
      <c r="J12" s="129" t="str">
        <f>'Rekapitulace stavby'!AN8</f>
        <v>17. 12. 2019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4"/>
      <c r="C13" s="31"/>
      <c r="D13" s="31"/>
      <c r="E13" s="31"/>
      <c r="F13" s="31"/>
      <c r="G13" s="31"/>
      <c r="H13" s="31"/>
      <c r="I13" s="125"/>
      <c r="J13" s="125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4"/>
      <c r="C14" s="31"/>
      <c r="D14" s="124" t="s">
        <v>25</v>
      </c>
      <c r="E14" s="31"/>
      <c r="F14" s="31"/>
      <c r="G14" s="31"/>
      <c r="H14" s="31"/>
      <c r="I14" s="127" t="s">
        <v>26</v>
      </c>
      <c r="J14" s="128" t="str">
        <f>IF('Rekapitulace stavby'!AN10="","",'Rekapitulace stavby'!AN10)</f>
        <v/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4"/>
      <c r="C15" s="31"/>
      <c r="D15" s="31"/>
      <c r="E15" s="126" t="str">
        <f>IF('Rekapitulace stavby'!E11="","",'Rekapitulace stavby'!E11)</f>
        <v xml:space="preserve"> </v>
      </c>
      <c r="F15" s="31"/>
      <c r="G15" s="31"/>
      <c r="H15" s="31"/>
      <c r="I15" s="127" t="s">
        <v>27</v>
      </c>
      <c r="J15" s="128" t="str">
        <f>IF('Rekapitulace stavby'!AN11="","",'Rekapitulace stavby'!AN11)</f>
        <v/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4"/>
      <c r="C16" s="31"/>
      <c r="D16" s="31"/>
      <c r="E16" s="31"/>
      <c r="F16" s="31"/>
      <c r="G16" s="31"/>
      <c r="H16" s="31"/>
      <c r="I16" s="125"/>
      <c r="J16" s="125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4"/>
      <c r="C17" s="31"/>
      <c r="D17" s="124" t="s">
        <v>28</v>
      </c>
      <c r="E17" s="31"/>
      <c r="F17" s="31"/>
      <c r="G17" s="31"/>
      <c r="H17" s="31"/>
      <c r="I17" s="127" t="s">
        <v>26</v>
      </c>
      <c r="J17" s="26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4"/>
      <c r="C18" s="31"/>
      <c r="D18" s="31"/>
      <c r="E18" s="300" t="str">
        <f>'Rekapitulace stavby'!E14</f>
        <v>Vyplň údaj</v>
      </c>
      <c r="F18" s="301"/>
      <c r="G18" s="301"/>
      <c r="H18" s="301"/>
      <c r="I18" s="127" t="s">
        <v>27</v>
      </c>
      <c r="J18" s="26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4"/>
      <c r="C19" s="31"/>
      <c r="D19" s="31"/>
      <c r="E19" s="31"/>
      <c r="F19" s="31"/>
      <c r="G19" s="31"/>
      <c r="H19" s="31"/>
      <c r="I19" s="125"/>
      <c r="J19" s="125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4"/>
      <c r="C20" s="31"/>
      <c r="D20" s="124" t="s">
        <v>30</v>
      </c>
      <c r="E20" s="31"/>
      <c r="F20" s="31"/>
      <c r="G20" s="31"/>
      <c r="H20" s="31"/>
      <c r="I20" s="127" t="s">
        <v>26</v>
      </c>
      <c r="J20" s="128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4"/>
      <c r="C21" s="31"/>
      <c r="D21" s="31"/>
      <c r="E21" s="126" t="str">
        <f>IF('Rekapitulace stavby'!E17="","",'Rekapitulace stavby'!E17)</f>
        <v xml:space="preserve"> </v>
      </c>
      <c r="F21" s="31"/>
      <c r="G21" s="31"/>
      <c r="H21" s="31"/>
      <c r="I21" s="127" t="s">
        <v>27</v>
      </c>
      <c r="J21" s="128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4"/>
      <c r="C22" s="31"/>
      <c r="D22" s="31"/>
      <c r="E22" s="31"/>
      <c r="F22" s="31"/>
      <c r="G22" s="31"/>
      <c r="H22" s="31"/>
      <c r="I22" s="125"/>
      <c r="J22" s="125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4"/>
      <c r="C23" s="31"/>
      <c r="D23" s="124" t="s">
        <v>31</v>
      </c>
      <c r="E23" s="31"/>
      <c r="F23" s="31"/>
      <c r="G23" s="31"/>
      <c r="H23" s="31"/>
      <c r="I23" s="127" t="s">
        <v>26</v>
      </c>
      <c r="J23" s="128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4"/>
      <c r="C24" s="31"/>
      <c r="D24" s="31"/>
      <c r="E24" s="126" t="str">
        <f>IF('Rekapitulace stavby'!E20="","",'Rekapitulace stavby'!E20)</f>
        <v>Bc. Komzák Roman</v>
      </c>
      <c r="F24" s="31"/>
      <c r="G24" s="31"/>
      <c r="H24" s="31"/>
      <c r="I24" s="127" t="s">
        <v>27</v>
      </c>
      <c r="J24" s="128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4"/>
      <c r="C25" s="31"/>
      <c r="D25" s="31"/>
      <c r="E25" s="31"/>
      <c r="F25" s="31"/>
      <c r="G25" s="31"/>
      <c r="H25" s="31"/>
      <c r="I25" s="125"/>
      <c r="J25" s="125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4"/>
      <c r="C26" s="31"/>
      <c r="D26" s="124" t="s">
        <v>33</v>
      </c>
      <c r="E26" s="31"/>
      <c r="F26" s="31"/>
      <c r="G26" s="31"/>
      <c r="H26" s="31"/>
      <c r="I26" s="125"/>
      <c r="J26" s="125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30"/>
      <c r="B27" s="131"/>
      <c r="C27" s="130"/>
      <c r="D27" s="130"/>
      <c r="E27" s="302" t="s">
        <v>1</v>
      </c>
      <c r="F27" s="302"/>
      <c r="G27" s="302"/>
      <c r="H27" s="302"/>
      <c r="I27" s="132"/>
      <c r="J27" s="132"/>
      <c r="K27" s="130"/>
      <c r="L27" s="130"/>
      <c r="M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pans="1:31" s="2" customFormat="1" ht="6.95" customHeight="1">
      <c r="A28" s="31"/>
      <c r="B28" s="34"/>
      <c r="C28" s="31"/>
      <c r="D28" s="31"/>
      <c r="E28" s="31"/>
      <c r="F28" s="31"/>
      <c r="G28" s="31"/>
      <c r="H28" s="31"/>
      <c r="I28" s="125"/>
      <c r="J28" s="125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4"/>
      <c r="C29" s="31"/>
      <c r="D29" s="134"/>
      <c r="E29" s="134"/>
      <c r="F29" s="134"/>
      <c r="G29" s="134"/>
      <c r="H29" s="134"/>
      <c r="I29" s="135"/>
      <c r="J29" s="135"/>
      <c r="K29" s="134"/>
      <c r="L29" s="134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4"/>
      <c r="C30" s="31"/>
      <c r="D30" s="126" t="s">
        <v>109</v>
      </c>
      <c r="E30" s="31"/>
      <c r="F30" s="31"/>
      <c r="G30" s="31"/>
      <c r="H30" s="31"/>
      <c r="I30" s="125"/>
      <c r="J30" s="125"/>
      <c r="K30" s="136">
        <f>K96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4"/>
      <c r="C31" s="31"/>
      <c r="D31" s="31"/>
      <c r="E31" s="124" t="s">
        <v>35</v>
      </c>
      <c r="F31" s="31"/>
      <c r="G31" s="31"/>
      <c r="H31" s="31"/>
      <c r="I31" s="125"/>
      <c r="J31" s="125"/>
      <c r="K31" s="137">
        <f>I96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4"/>
      <c r="C32" s="31"/>
      <c r="D32" s="31"/>
      <c r="E32" s="124" t="s">
        <v>36</v>
      </c>
      <c r="F32" s="31"/>
      <c r="G32" s="31"/>
      <c r="H32" s="31"/>
      <c r="I32" s="125"/>
      <c r="J32" s="125"/>
      <c r="K32" s="137">
        <f>J96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4"/>
      <c r="C33" s="31"/>
      <c r="D33" s="138" t="s">
        <v>100</v>
      </c>
      <c r="E33" s="31"/>
      <c r="F33" s="31"/>
      <c r="G33" s="31"/>
      <c r="H33" s="31"/>
      <c r="I33" s="125"/>
      <c r="J33" s="125"/>
      <c r="K33" s="136">
        <f>K99</f>
        <v>0</v>
      </c>
      <c r="L33" s="31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4"/>
      <c r="C34" s="31"/>
      <c r="D34" s="139" t="s">
        <v>38</v>
      </c>
      <c r="E34" s="31"/>
      <c r="F34" s="31"/>
      <c r="G34" s="31"/>
      <c r="H34" s="31"/>
      <c r="I34" s="125"/>
      <c r="J34" s="125"/>
      <c r="K34" s="140">
        <f>ROUND(K30 + K33, 2)</f>
        <v>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4"/>
      <c r="C35" s="31"/>
      <c r="D35" s="134"/>
      <c r="E35" s="134"/>
      <c r="F35" s="134"/>
      <c r="G35" s="134"/>
      <c r="H35" s="134"/>
      <c r="I35" s="135"/>
      <c r="J35" s="135"/>
      <c r="K35" s="134"/>
      <c r="L35" s="134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4"/>
      <c r="C36" s="31"/>
      <c r="D36" s="31"/>
      <c r="E36" s="31"/>
      <c r="F36" s="141" t="s">
        <v>40</v>
      </c>
      <c r="G36" s="31"/>
      <c r="H36" s="31"/>
      <c r="I36" s="142" t="s">
        <v>39</v>
      </c>
      <c r="J36" s="125"/>
      <c r="K36" s="141" t="s">
        <v>41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4"/>
      <c r="C37" s="31"/>
      <c r="D37" s="143" t="s">
        <v>42</v>
      </c>
      <c r="E37" s="124" t="s">
        <v>43</v>
      </c>
      <c r="F37" s="137">
        <f>ROUND((SUM(BE99:BE106) + SUM(BE126:BE262)),  2)</f>
        <v>0</v>
      </c>
      <c r="G37" s="31"/>
      <c r="H37" s="31"/>
      <c r="I37" s="144">
        <v>0.21</v>
      </c>
      <c r="J37" s="125"/>
      <c r="K37" s="137">
        <f>ROUND(((SUM(BE99:BE106) + SUM(BE126:BE262))*I37),  2)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4"/>
      <c r="C38" s="31"/>
      <c r="D38" s="31"/>
      <c r="E38" s="124" t="s">
        <v>44</v>
      </c>
      <c r="F38" s="137">
        <f>ROUND((SUM(BF99:BF106) + SUM(BF126:BF262)),  2)</f>
        <v>0</v>
      </c>
      <c r="G38" s="31"/>
      <c r="H38" s="31"/>
      <c r="I38" s="144">
        <v>0.15</v>
      </c>
      <c r="J38" s="125"/>
      <c r="K38" s="137">
        <f>ROUND(((SUM(BF99:BF106) + SUM(BF126:BF262))*I38),  2)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4"/>
      <c r="C39" s="31"/>
      <c r="D39" s="31"/>
      <c r="E39" s="124" t="s">
        <v>45</v>
      </c>
      <c r="F39" s="137">
        <f>ROUND((SUM(BG99:BG106) + SUM(BG126:BG262)),  2)</f>
        <v>0</v>
      </c>
      <c r="G39" s="31"/>
      <c r="H39" s="31"/>
      <c r="I39" s="144">
        <v>0.21</v>
      </c>
      <c r="J39" s="125"/>
      <c r="K39" s="13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4"/>
      <c r="C40" s="31"/>
      <c r="D40" s="31"/>
      <c r="E40" s="124" t="s">
        <v>46</v>
      </c>
      <c r="F40" s="137">
        <f>ROUND((SUM(BH99:BH106) + SUM(BH126:BH262)),  2)</f>
        <v>0</v>
      </c>
      <c r="G40" s="31"/>
      <c r="H40" s="31"/>
      <c r="I40" s="144">
        <v>0.15</v>
      </c>
      <c r="J40" s="125"/>
      <c r="K40" s="137">
        <f>0</f>
        <v>0</v>
      </c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4"/>
      <c r="C41" s="31"/>
      <c r="D41" s="31"/>
      <c r="E41" s="124" t="s">
        <v>47</v>
      </c>
      <c r="F41" s="137">
        <f>ROUND((SUM(BI99:BI106) + SUM(BI126:BI262)),  2)</f>
        <v>0</v>
      </c>
      <c r="G41" s="31"/>
      <c r="H41" s="31"/>
      <c r="I41" s="144">
        <v>0</v>
      </c>
      <c r="J41" s="125"/>
      <c r="K41" s="137">
        <f>0</f>
        <v>0</v>
      </c>
      <c r="L41" s="31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4"/>
      <c r="C42" s="31"/>
      <c r="D42" s="31"/>
      <c r="E42" s="31"/>
      <c r="F42" s="31"/>
      <c r="G42" s="31"/>
      <c r="H42" s="31"/>
      <c r="I42" s="125"/>
      <c r="J42" s="125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4"/>
      <c r="C43" s="145"/>
      <c r="D43" s="146" t="s">
        <v>48</v>
      </c>
      <c r="E43" s="147"/>
      <c r="F43" s="147"/>
      <c r="G43" s="148" t="s">
        <v>49</v>
      </c>
      <c r="H43" s="149" t="s">
        <v>50</v>
      </c>
      <c r="I43" s="150"/>
      <c r="J43" s="150"/>
      <c r="K43" s="151">
        <f>SUM(K34:K41)</f>
        <v>0</v>
      </c>
      <c r="L43" s="152"/>
      <c r="M43" s="4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4"/>
      <c r="C44" s="31"/>
      <c r="D44" s="31"/>
      <c r="E44" s="31"/>
      <c r="F44" s="31"/>
      <c r="G44" s="31"/>
      <c r="H44" s="31"/>
      <c r="I44" s="125"/>
      <c r="J44" s="125"/>
      <c r="K44" s="31"/>
      <c r="L44" s="31"/>
      <c r="M44" s="4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6"/>
      <c r="I45" s="118"/>
      <c r="J45" s="118"/>
      <c r="M45" s="16"/>
    </row>
    <row r="46" spans="1:31" s="1" customFormat="1" ht="14.45" customHeight="1">
      <c r="B46" s="16"/>
      <c r="I46" s="118"/>
      <c r="J46" s="118"/>
      <c r="M46" s="16"/>
    </row>
    <row r="47" spans="1:31" s="1" customFormat="1" ht="14.45" customHeight="1">
      <c r="B47" s="16"/>
      <c r="I47" s="118"/>
      <c r="J47" s="118"/>
      <c r="M47" s="16"/>
    </row>
    <row r="48" spans="1:31" s="1" customFormat="1" ht="14.45" customHeight="1">
      <c r="B48" s="16"/>
      <c r="I48" s="118"/>
      <c r="J48" s="118"/>
      <c r="M48" s="16"/>
    </row>
    <row r="49" spans="1:31" s="1" customFormat="1" ht="14.45" customHeight="1">
      <c r="B49" s="16"/>
      <c r="I49" s="118"/>
      <c r="J49" s="118"/>
      <c r="M49" s="16"/>
    </row>
    <row r="50" spans="1:31" s="2" customFormat="1" ht="14.45" customHeight="1">
      <c r="B50" s="48"/>
      <c r="D50" s="153" t="s">
        <v>51</v>
      </c>
      <c r="E50" s="154"/>
      <c r="F50" s="154"/>
      <c r="G50" s="153" t="s">
        <v>52</v>
      </c>
      <c r="H50" s="154"/>
      <c r="I50" s="155"/>
      <c r="J50" s="155"/>
      <c r="K50" s="154"/>
      <c r="L50" s="154"/>
      <c r="M50" s="48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 ht="12.75">
      <c r="A61" s="31"/>
      <c r="B61" s="34"/>
      <c r="C61" s="31"/>
      <c r="D61" s="156" t="s">
        <v>53</v>
      </c>
      <c r="E61" s="157"/>
      <c r="F61" s="158" t="s">
        <v>54</v>
      </c>
      <c r="G61" s="156" t="s">
        <v>53</v>
      </c>
      <c r="H61" s="157"/>
      <c r="I61" s="159"/>
      <c r="J61" s="160" t="s">
        <v>54</v>
      </c>
      <c r="K61" s="157"/>
      <c r="L61" s="157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 ht="12.75">
      <c r="A65" s="31"/>
      <c r="B65" s="34"/>
      <c r="C65" s="31"/>
      <c r="D65" s="153" t="s">
        <v>55</v>
      </c>
      <c r="E65" s="161"/>
      <c r="F65" s="161"/>
      <c r="G65" s="153" t="s">
        <v>56</v>
      </c>
      <c r="H65" s="161"/>
      <c r="I65" s="162"/>
      <c r="J65" s="162"/>
      <c r="K65" s="161"/>
      <c r="L65" s="161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 ht="12.75">
      <c r="A76" s="31"/>
      <c r="B76" s="34"/>
      <c r="C76" s="31"/>
      <c r="D76" s="156" t="s">
        <v>53</v>
      </c>
      <c r="E76" s="157"/>
      <c r="F76" s="158" t="s">
        <v>54</v>
      </c>
      <c r="G76" s="156" t="s">
        <v>53</v>
      </c>
      <c r="H76" s="157"/>
      <c r="I76" s="159"/>
      <c r="J76" s="160" t="s">
        <v>54</v>
      </c>
      <c r="K76" s="157"/>
      <c r="L76" s="157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63"/>
      <c r="C77" s="164"/>
      <c r="D77" s="164"/>
      <c r="E77" s="164"/>
      <c r="F77" s="164"/>
      <c r="G77" s="164"/>
      <c r="H77" s="164"/>
      <c r="I77" s="165"/>
      <c r="J77" s="165"/>
      <c r="K77" s="164"/>
      <c r="L77" s="164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66"/>
      <c r="C81" s="167"/>
      <c r="D81" s="167"/>
      <c r="E81" s="167"/>
      <c r="F81" s="167"/>
      <c r="G81" s="167"/>
      <c r="H81" s="167"/>
      <c r="I81" s="168"/>
      <c r="J81" s="168"/>
      <c r="K81" s="167"/>
      <c r="L81" s="167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19" t="s">
        <v>110</v>
      </c>
      <c r="D82" s="33"/>
      <c r="E82" s="33"/>
      <c r="F82" s="33"/>
      <c r="G82" s="33"/>
      <c r="H82" s="33"/>
      <c r="I82" s="125"/>
      <c r="J82" s="125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25"/>
      <c r="J83" s="125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17</v>
      </c>
      <c r="D84" s="33"/>
      <c r="E84" s="33"/>
      <c r="F84" s="33"/>
      <c r="G84" s="33"/>
      <c r="H84" s="33"/>
      <c r="I84" s="125"/>
      <c r="J84" s="125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3.25" customHeight="1">
      <c r="A85" s="31"/>
      <c r="B85" s="32"/>
      <c r="C85" s="33"/>
      <c r="D85" s="33"/>
      <c r="E85" s="303" t="str">
        <f>E7</f>
        <v>Oprava výměnných dílů zabezpečovacího zařízení včetně prohlídek VÚD - OŘ Brno</v>
      </c>
      <c r="F85" s="304"/>
      <c r="G85" s="304"/>
      <c r="H85" s="304"/>
      <c r="I85" s="125"/>
      <c r="J85" s="125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107</v>
      </c>
      <c r="D86" s="33"/>
      <c r="E86" s="33"/>
      <c r="F86" s="33"/>
      <c r="G86" s="33"/>
      <c r="H86" s="33"/>
      <c r="I86" s="125"/>
      <c r="J86" s="125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8" t="str">
        <f>E9</f>
        <v>PS 03 - Náhradní díly</v>
      </c>
      <c r="F87" s="305"/>
      <c r="G87" s="305"/>
      <c r="H87" s="305"/>
      <c r="I87" s="125"/>
      <c r="J87" s="125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25"/>
      <c r="J88" s="125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21</v>
      </c>
      <c r="D89" s="33"/>
      <c r="E89" s="33"/>
      <c r="F89" s="23" t="str">
        <f>F12</f>
        <v xml:space="preserve"> </v>
      </c>
      <c r="G89" s="33"/>
      <c r="H89" s="33"/>
      <c r="I89" s="127" t="s">
        <v>23</v>
      </c>
      <c r="J89" s="129" t="str">
        <f>IF(J12="","",J12)</f>
        <v>17. 12. 2019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25"/>
      <c r="J90" s="125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25</v>
      </c>
      <c r="D91" s="33"/>
      <c r="E91" s="33"/>
      <c r="F91" s="23" t="str">
        <f>E15</f>
        <v xml:space="preserve"> </v>
      </c>
      <c r="G91" s="33"/>
      <c r="H91" s="33"/>
      <c r="I91" s="127" t="s">
        <v>30</v>
      </c>
      <c r="J91" s="16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5.7" customHeight="1">
      <c r="A92" s="31"/>
      <c r="B92" s="32"/>
      <c r="C92" s="25" t="s">
        <v>28</v>
      </c>
      <c r="D92" s="33"/>
      <c r="E92" s="33"/>
      <c r="F92" s="23" t="str">
        <f>IF(E18="","",E18)</f>
        <v>Vyplň údaj</v>
      </c>
      <c r="G92" s="33"/>
      <c r="H92" s="33"/>
      <c r="I92" s="127" t="s">
        <v>31</v>
      </c>
      <c r="J92" s="169" t="str">
        <f>E24</f>
        <v>Bc. Komzák Roman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25"/>
      <c r="J93" s="125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70" t="s">
        <v>111</v>
      </c>
      <c r="D94" s="116"/>
      <c r="E94" s="116"/>
      <c r="F94" s="116"/>
      <c r="G94" s="116"/>
      <c r="H94" s="116"/>
      <c r="I94" s="171" t="s">
        <v>112</v>
      </c>
      <c r="J94" s="171" t="s">
        <v>113</v>
      </c>
      <c r="K94" s="172" t="s">
        <v>114</v>
      </c>
      <c r="L94" s="116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25"/>
      <c r="J95" s="125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73" t="s">
        <v>115</v>
      </c>
      <c r="D96" s="33"/>
      <c r="E96" s="33"/>
      <c r="F96" s="33"/>
      <c r="G96" s="33"/>
      <c r="H96" s="33"/>
      <c r="I96" s="174">
        <f>Q126</f>
        <v>0</v>
      </c>
      <c r="J96" s="174">
        <f>R126</f>
        <v>0</v>
      </c>
      <c r="K96" s="80">
        <f>K126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3" t="s">
        <v>116</v>
      </c>
    </row>
    <row r="97" spans="1:65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125"/>
      <c r="J97" s="125"/>
      <c r="K97" s="33"/>
      <c r="L97" s="33"/>
      <c r="M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65" s="2" customFormat="1" ht="6.95" customHeight="1">
      <c r="A98" s="31"/>
      <c r="B98" s="32"/>
      <c r="C98" s="33"/>
      <c r="D98" s="33"/>
      <c r="E98" s="33"/>
      <c r="F98" s="33"/>
      <c r="G98" s="33"/>
      <c r="H98" s="33"/>
      <c r="I98" s="125"/>
      <c r="J98" s="125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65" s="2" customFormat="1" ht="29.25" customHeight="1">
      <c r="A99" s="31"/>
      <c r="B99" s="32"/>
      <c r="C99" s="173" t="s">
        <v>118</v>
      </c>
      <c r="D99" s="33"/>
      <c r="E99" s="33"/>
      <c r="F99" s="33"/>
      <c r="G99" s="33"/>
      <c r="H99" s="33"/>
      <c r="I99" s="125"/>
      <c r="J99" s="125"/>
      <c r="K99" s="182">
        <f>ROUND(K100 + K101 + K102 + K103 + K104 + K105,2)</f>
        <v>0</v>
      </c>
      <c r="L99" s="33"/>
      <c r="M99" s="48"/>
      <c r="O99" s="183" t="s">
        <v>42</v>
      </c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18" customHeight="1">
      <c r="A100" s="31"/>
      <c r="B100" s="32"/>
      <c r="C100" s="33"/>
      <c r="D100" s="270" t="s">
        <v>119</v>
      </c>
      <c r="E100" s="267"/>
      <c r="F100" s="267"/>
      <c r="G100" s="33"/>
      <c r="H100" s="33"/>
      <c r="I100" s="125"/>
      <c r="J100" s="125"/>
      <c r="K100" s="107">
        <v>0</v>
      </c>
      <c r="L100" s="33"/>
      <c r="M100" s="184"/>
      <c r="N100" s="185"/>
      <c r="O100" s="186" t="s">
        <v>43</v>
      </c>
      <c r="P100" s="185"/>
      <c r="Q100" s="185"/>
      <c r="R100" s="18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85"/>
      <c r="AG100" s="185"/>
      <c r="AH100" s="185"/>
      <c r="AI100" s="185"/>
      <c r="AJ100" s="185"/>
      <c r="AK100" s="185"/>
      <c r="AL100" s="185"/>
      <c r="AM100" s="185"/>
      <c r="AN100" s="185"/>
      <c r="AO100" s="185"/>
      <c r="AP100" s="185"/>
      <c r="AQ100" s="185"/>
      <c r="AR100" s="185"/>
      <c r="AS100" s="185"/>
      <c r="AT100" s="185"/>
      <c r="AU100" s="185"/>
      <c r="AV100" s="185"/>
      <c r="AW100" s="185"/>
      <c r="AX100" s="185"/>
      <c r="AY100" s="187" t="s">
        <v>120</v>
      </c>
      <c r="AZ100" s="185"/>
      <c r="BA100" s="185"/>
      <c r="BB100" s="185"/>
      <c r="BC100" s="185"/>
      <c r="BD100" s="185"/>
      <c r="BE100" s="188">
        <f t="shared" ref="BE100:BE105" si="0">IF(O100="základní",K100,0)</f>
        <v>0</v>
      </c>
      <c r="BF100" s="188">
        <f t="shared" ref="BF100:BF105" si="1">IF(O100="snížená",K100,0)</f>
        <v>0</v>
      </c>
      <c r="BG100" s="188">
        <f t="shared" ref="BG100:BG105" si="2">IF(O100="zákl. přenesená",K100,0)</f>
        <v>0</v>
      </c>
      <c r="BH100" s="188">
        <f t="shared" ref="BH100:BH105" si="3">IF(O100="sníž. přenesená",K100,0)</f>
        <v>0</v>
      </c>
      <c r="BI100" s="188">
        <f t="shared" ref="BI100:BI105" si="4">IF(O100="nulová",K100,0)</f>
        <v>0</v>
      </c>
      <c r="BJ100" s="187" t="s">
        <v>88</v>
      </c>
      <c r="BK100" s="185"/>
      <c r="BL100" s="185"/>
      <c r="BM100" s="185"/>
    </row>
    <row r="101" spans="1:65" s="2" customFormat="1" ht="18" customHeight="1">
      <c r="A101" s="31"/>
      <c r="B101" s="32"/>
      <c r="C101" s="33"/>
      <c r="D101" s="270" t="s">
        <v>121</v>
      </c>
      <c r="E101" s="267"/>
      <c r="F101" s="267"/>
      <c r="G101" s="33"/>
      <c r="H101" s="33"/>
      <c r="I101" s="125"/>
      <c r="J101" s="125"/>
      <c r="K101" s="107">
        <v>0</v>
      </c>
      <c r="L101" s="33"/>
      <c r="M101" s="184"/>
      <c r="N101" s="185"/>
      <c r="O101" s="186" t="s">
        <v>43</v>
      </c>
      <c r="P101" s="185"/>
      <c r="Q101" s="185"/>
      <c r="R101" s="18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7" t="s">
        <v>120</v>
      </c>
      <c r="AZ101" s="185"/>
      <c r="BA101" s="185"/>
      <c r="BB101" s="185"/>
      <c r="BC101" s="185"/>
      <c r="BD101" s="185"/>
      <c r="BE101" s="188">
        <f t="shared" si="0"/>
        <v>0</v>
      </c>
      <c r="BF101" s="188">
        <f t="shared" si="1"/>
        <v>0</v>
      </c>
      <c r="BG101" s="188">
        <f t="shared" si="2"/>
        <v>0</v>
      </c>
      <c r="BH101" s="188">
        <f t="shared" si="3"/>
        <v>0</v>
      </c>
      <c r="BI101" s="188">
        <f t="shared" si="4"/>
        <v>0</v>
      </c>
      <c r="BJ101" s="187" t="s">
        <v>88</v>
      </c>
      <c r="BK101" s="185"/>
      <c r="BL101" s="185"/>
      <c r="BM101" s="185"/>
    </row>
    <row r="102" spans="1:65" s="2" customFormat="1" ht="18" customHeight="1">
      <c r="A102" s="31"/>
      <c r="B102" s="32"/>
      <c r="C102" s="33"/>
      <c r="D102" s="270" t="s">
        <v>122</v>
      </c>
      <c r="E102" s="267"/>
      <c r="F102" s="267"/>
      <c r="G102" s="33"/>
      <c r="H102" s="33"/>
      <c r="I102" s="125"/>
      <c r="J102" s="125"/>
      <c r="K102" s="107">
        <v>0</v>
      </c>
      <c r="L102" s="33"/>
      <c r="M102" s="184"/>
      <c r="N102" s="185"/>
      <c r="O102" s="186" t="s">
        <v>43</v>
      </c>
      <c r="P102" s="185"/>
      <c r="Q102" s="185"/>
      <c r="R102" s="18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7" t="s">
        <v>120</v>
      </c>
      <c r="AZ102" s="185"/>
      <c r="BA102" s="185"/>
      <c r="BB102" s="185"/>
      <c r="BC102" s="185"/>
      <c r="BD102" s="185"/>
      <c r="BE102" s="188">
        <f t="shared" si="0"/>
        <v>0</v>
      </c>
      <c r="BF102" s="188">
        <f t="shared" si="1"/>
        <v>0</v>
      </c>
      <c r="BG102" s="188">
        <f t="shared" si="2"/>
        <v>0</v>
      </c>
      <c r="BH102" s="188">
        <f t="shared" si="3"/>
        <v>0</v>
      </c>
      <c r="BI102" s="188">
        <f t="shared" si="4"/>
        <v>0</v>
      </c>
      <c r="BJ102" s="187" t="s">
        <v>88</v>
      </c>
      <c r="BK102" s="185"/>
      <c r="BL102" s="185"/>
      <c r="BM102" s="185"/>
    </row>
    <row r="103" spans="1:65" s="2" customFormat="1" ht="18" customHeight="1">
      <c r="A103" s="31"/>
      <c r="B103" s="32"/>
      <c r="C103" s="33"/>
      <c r="D103" s="270" t="s">
        <v>123</v>
      </c>
      <c r="E103" s="267"/>
      <c r="F103" s="267"/>
      <c r="G103" s="33"/>
      <c r="H103" s="33"/>
      <c r="I103" s="125"/>
      <c r="J103" s="125"/>
      <c r="K103" s="107">
        <v>0</v>
      </c>
      <c r="L103" s="33"/>
      <c r="M103" s="184"/>
      <c r="N103" s="185"/>
      <c r="O103" s="186" t="s">
        <v>43</v>
      </c>
      <c r="P103" s="185"/>
      <c r="Q103" s="185"/>
      <c r="R103" s="18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85"/>
      <c r="AP103" s="185"/>
      <c r="AQ103" s="185"/>
      <c r="AR103" s="185"/>
      <c r="AS103" s="185"/>
      <c r="AT103" s="185"/>
      <c r="AU103" s="185"/>
      <c r="AV103" s="185"/>
      <c r="AW103" s="185"/>
      <c r="AX103" s="185"/>
      <c r="AY103" s="187" t="s">
        <v>120</v>
      </c>
      <c r="AZ103" s="185"/>
      <c r="BA103" s="185"/>
      <c r="BB103" s="185"/>
      <c r="BC103" s="185"/>
      <c r="BD103" s="185"/>
      <c r="BE103" s="188">
        <f t="shared" si="0"/>
        <v>0</v>
      </c>
      <c r="BF103" s="188">
        <f t="shared" si="1"/>
        <v>0</v>
      </c>
      <c r="BG103" s="188">
        <f t="shared" si="2"/>
        <v>0</v>
      </c>
      <c r="BH103" s="188">
        <f t="shared" si="3"/>
        <v>0</v>
      </c>
      <c r="BI103" s="188">
        <f t="shared" si="4"/>
        <v>0</v>
      </c>
      <c r="BJ103" s="187" t="s">
        <v>88</v>
      </c>
      <c r="BK103" s="185"/>
      <c r="BL103" s="185"/>
      <c r="BM103" s="185"/>
    </row>
    <row r="104" spans="1:65" s="2" customFormat="1" ht="18" customHeight="1">
      <c r="A104" s="31"/>
      <c r="B104" s="32"/>
      <c r="C104" s="33"/>
      <c r="D104" s="270" t="s">
        <v>124</v>
      </c>
      <c r="E104" s="267"/>
      <c r="F104" s="267"/>
      <c r="G104" s="33"/>
      <c r="H104" s="33"/>
      <c r="I104" s="125"/>
      <c r="J104" s="125"/>
      <c r="K104" s="107">
        <v>0</v>
      </c>
      <c r="L104" s="33"/>
      <c r="M104" s="184"/>
      <c r="N104" s="185"/>
      <c r="O104" s="186" t="s">
        <v>43</v>
      </c>
      <c r="P104" s="185"/>
      <c r="Q104" s="185"/>
      <c r="R104" s="18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7" t="s">
        <v>120</v>
      </c>
      <c r="AZ104" s="185"/>
      <c r="BA104" s="185"/>
      <c r="BB104" s="185"/>
      <c r="BC104" s="185"/>
      <c r="BD104" s="185"/>
      <c r="BE104" s="188">
        <f t="shared" si="0"/>
        <v>0</v>
      </c>
      <c r="BF104" s="188">
        <f t="shared" si="1"/>
        <v>0</v>
      </c>
      <c r="BG104" s="188">
        <f t="shared" si="2"/>
        <v>0</v>
      </c>
      <c r="BH104" s="188">
        <f t="shared" si="3"/>
        <v>0</v>
      </c>
      <c r="BI104" s="188">
        <f t="shared" si="4"/>
        <v>0</v>
      </c>
      <c r="BJ104" s="187" t="s">
        <v>88</v>
      </c>
      <c r="BK104" s="185"/>
      <c r="BL104" s="185"/>
      <c r="BM104" s="185"/>
    </row>
    <row r="105" spans="1:65" s="2" customFormat="1" ht="18" customHeight="1">
      <c r="A105" s="31"/>
      <c r="B105" s="32"/>
      <c r="C105" s="33"/>
      <c r="D105" s="106" t="s">
        <v>125</v>
      </c>
      <c r="E105" s="33"/>
      <c r="F105" s="33"/>
      <c r="G105" s="33"/>
      <c r="H105" s="33"/>
      <c r="I105" s="125"/>
      <c r="J105" s="125"/>
      <c r="K105" s="107">
        <f>ROUND(K30*T105,2)</f>
        <v>0</v>
      </c>
      <c r="L105" s="33"/>
      <c r="M105" s="184"/>
      <c r="N105" s="185"/>
      <c r="O105" s="186" t="s">
        <v>43</v>
      </c>
      <c r="P105" s="185"/>
      <c r="Q105" s="185"/>
      <c r="R105" s="18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7" t="s">
        <v>126</v>
      </c>
      <c r="AZ105" s="185"/>
      <c r="BA105" s="185"/>
      <c r="BB105" s="185"/>
      <c r="BC105" s="185"/>
      <c r="BD105" s="185"/>
      <c r="BE105" s="188">
        <f t="shared" si="0"/>
        <v>0</v>
      </c>
      <c r="BF105" s="188">
        <f t="shared" si="1"/>
        <v>0</v>
      </c>
      <c r="BG105" s="188">
        <f t="shared" si="2"/>
        <v>0</v>
      </c>
      <c r="BH105" s="188">
        <f t="shared" si="3"/>
        <v>0</v>
      </c>
      <c r="BI105" s="188">
        <f t="shared" si="4"/>
        <v>0</v>
      </c>
      <c r="BJ105" s="187" t="s">
        <v>88</v>
      </c>
      <c r="BK105" s="185"/>
      <c r="BL105" s="185"/>
      <c r="BM105" s="185"/>
    </row>
    <row r="106" spans="1:65" s="2" customFormat="1" ht="11.25">
      <c r="A106" s="31"/>
      <c r="B106" s="32"/>
      <c r="C106" s="33"/>
      <c r="D106" s="33"/>
      <c r="E106" s="33"/>
      <c r="F106" s="33"/>
      <c r="G106" s="33"/>
      <c r="H106" s="33"/>
      <c r="I106" s="125"/>
      <c r="J106" s="125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65" s="2" customFormat="1" ht="29.25" customHeight="1">
      <c r="A107" s="31"/>
      <c r="B107" s="32"/>
      <c r="C107" s="115" t="s">
        <v>105</v>
      </c>
      <c r="D107" s="116"/>
      <c r="E107" s="116"/>
      <c r="F107" s="116"/>
      <c r="G107" s="116"/>
      <c r="H107" s="116"/>
      <c r="I107" s="189"/>
      <c r="J107" s="189"/>
      <c r="K107" s="117">
        <f>ROUND(K96+K99,2)</f>
        <v>0</v>
      </c>
      <c r="L107" s="116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65" s="2" customFormat="1" ht="6.95" customHeight="1">
      <c r="A108" s="31"/>
      <c r="B108" s="51"/>
      <c r="C108" s="52"/>
      <c r="D108" s="52"/>
      <c r="E108" s="52"/>
      <c r="F108" s="52"/>
      <c r="G108" s="52"/>
      <c r="H108" s="52"/>
      <c r="I108" s="165"/>
      <c r="J108" s="165"/>
      <c r="K108" s="52"/>
      <c r="L108" s="52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pans="1:65" s="2" customFormat="1" ht="6.95" customHeight="1">
      <c r="A112" s="31"/>
      <c r="B112" s="53"/>
      <c r="C112" s="54"/>
      <c r="D112" s="54"/>
      <c r="E112" s="54"/>
      <c r="F112" s="54"/>
      <c r="G112" s="54"/>
      <c r="H112" s="54"/>
      <c r="I112" s="168"/>
      <c r="J112" s="168"/>
      <c r="K112" s="54"/>
      <c r="L112" s="54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24.95" customHeight="1">
      <c r="A113" s="31"/>
      <c r="B113" s="32"/>
      <c r="C113" s="19" t="s">
        <v>127</v>
      </c>
      <c r="D113" s="33"/>
      <c r="E113" s="33"/>
      <c r="F113" s="33"/>
      <c r="G113" s="33"/>
      <c r="H113" s="33"/>
      <c r="I113" s="125"/>
      <c r="J113" s="125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25"/>
      <c r="J114" s="125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5" t="s">
        <v>17</v>
      </c>
      <c r="D115" s="33"/>
      <c r="E115" s="33"/>
      <c r="F115" s="33"/>
      <c r="G115" s="33"/>
      <c r="H115" s="33"/>
      <c r="I115" s="125"/>
      <c r="J115" s="125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23.25" customHeight="1">
      <c r="A116" s="31"/>
      <c r="B116" s="32"/>
      <c r="C116" s="33"/>
      <c r="D116" s="33"/>
      <c r="E116" s="303" t="str">
        <f>E7</f>
        <v>Oprava výměnných dílů zabezpečovacího zařízení včetně prohlídek VÚD - OŘ Brno</v>
      </c>
      <c r="F116" s="304"/>
      <c r="G116" s="304"/>
      <c r="H116" s="304"/>
      <c r="I116" s="125"/>
      <c r="J116" s="125"/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5" t="s">
        <v>107</v>
      </c>
      <c r="D117" s="33"/>
      <c r="E117" s="33"/>
      <c r="F117" s="33"/>
      <c r="G117" s="33"/>
      <c r="H117" s="33"/>
      <c r="I117" s="125"/>
      <c r="J117" s="125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6.5" customHeight="1">
      <c r="A118" s="31"/>
      <c r="B118" s="32"/>
      <c r="C118" s="33"/>
      <c r="D118" s="33"/>
      <c r="E118" s="248" t="str">
        <f>E9</f>
        <v>PS 03 - Náhradní díly</v>
      </c>
      <c r="F118" s="305"/>
      <c r="G118" s="305"/>
      <c r="H118" s="305"/>
      <c r="I118" s="125"/>
      <c r="J118" s="125"/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125"/>
      <c r="J119" s="125"/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2" customHeight="1">
      <c r="A120" s="31"/>
      <c r="B120" s="32"/>
      <c r="C120" s="25" t="s">
        <v>21</v>
      </c>
      <c r="D120" s="33"/>
      <c r="E120" s="33"/>
      <c r="F120" s="23" t="str">
        <f>F12</f>
        <v xml:space="preserve"> </v>
      </c>
      <c r="G120" s="33"/>
      <c r="H120" s="33"/>
      <c r="I120" s="127" t="s">
        <v>23</v>
      </c>
      <c r="J120" s="129" t="str">
        <f>IF(J12="","",J12)</f>
        <v>17. 12. 2019</v>
      </c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125"/>
      <c r="J121" s="125"/>
      <c r="K121" s="33"/>
      <c r="L121" s="33"/>
      <c r="M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5" t="s">
        <v>25</v>
      </c>
      <c r="D122" s="33"/>
      <c r="E122" s="33"/>
      <c r="F122" s="23" t="str">
        <f>E15</f>
        <v xml:space="preserve"> </v>
      </c>
      <c r="G122" s="33"/>
      <c r="H122" s="33"/>
      <c r="I122" s="127" t="s">
        <v>30</v>
      </c>
      <c r="J122" s="169" t="str">
        <f>E21</f>
        <v xml:space="preserve"> </v>
      </c>
      <c r="K122" s="33"/>
      <c r="L122" s="33"/>
      <c r="M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25.7" customHeight="1">
      <c r="A123" s="31"/>
      <c r="B123" s="32"/>
      <c r="C123" s="25" t="s">
        <v>28</v>
      </c>
      <c r="D123" s="33"/>
      <c r="E123" s="33"/>
      <c r="F123" s="23" t="str">
        <f>IF(E18="","",E18)</f>
        <v>Vyplň údaj</v>
      </c>
      <c r="G123" s="33"/>
      <c r="H123" s="33"/>
      <c r="I123" s="127" t="s">
        <v>31</v>
      </c>
      <c r="J123" s="169" t="str">
        <f>E24</f>
        <v>Bc. Komzák Roman</v>
      </c>
      <c r="K123" s="33"/>
      <c r="L123" s="33"/>
      <c r="M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2" customFormat="1" ht="10.35" customHeight="1">
      <c r="A124" s="31"/>
      <c r="B124" s="32"/>
      <c r="C124" s="33"/>
      <c r="D124" s="33"/>
      <c r="E124" s="33"/>
      <c r="F124" s="33"/>
      <c r="G124" s="33"/>
      <c r="H124" s="33"/>
      <c r="I124" s="125"/>
      <c r="J124" s="125"/>
      <c r="K124" s="33"/>
      <c r="L124" s="33"/>
      <c r="M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5" s="10" customFormat="1" ht="29.25" customHeight="1">
      <c r="A125" s="190"/>
      <c r="B125" s="191"/>
      <c r="C125" s="192" t="s">
        <v>128</v>
      </c>
      <c r="D125" s="193" t="s">
        <v>63</v>
      </c>
      <c r="E125" s="193" t="s">
        <v>59</v>
      </c>
      <c r="F125" s="193" t="s">
        <v>60</v>
      </c>
      <c r="G125" s="193" t="s">
        <v>129</v>
      </c>
      <c r="H125" s="193" t="s">
        <v>130</v>
      </c>
      <c r="I125" s="194" t="s">
        <v>131</v>
      </c>
      <c r="J125" s="194" t="s">
        <v>132</v>
      </c>
      <c r="K125" s="193" t="s">
        <v>114</v>
      </c>
      <c r="L125" s="195" t="s">
        <v>133</v>
      </c>
      <c r="M125" s="196"/>
      <c r="N125" s="71" t="s">
        <v>1</v>
      </c>
      <c r="O125" s="72" t="s">
        <v>42</v>
      </c>
      <c r="P125" s="72" t="s">
        <v>134</v>
      </c>
      <c r="Q125" s="72" t="s">
        <v>135</v>
      </c>
      <c r="R125" s="72" t="s">
        <v>136</v>
      </c>
      <c r="S125" s="72" t="s">
        <v>137</v>
      </c>
      <c r="T125" s="72" t="s">
        <v>138</v>
      </c>
      <c r="U125" s="72" t="s">
        <v>139</v>
      </c>
      <c r="V125" s="72" t="s">
        <v>140</v>
      </c>
      <c r="W125" s="72" t="s">
        <v>141</v>
      </c>
      <c r="X125" s="72" t="s">
        <v>142</v>
      </c>
      <c r="Y125" s="73" t="s">
        <v>143</v>
      </c>
      <c r="Z125" s="190"/>
      <c r="AA125" s="190"/>
      <c r="AB125" s="190"/>
      <c r="AC125" s="190"/>
      <c r="AD125" s="190"/>
      <c r="AE125" s="190"/>
    </row>
    <row r="126" spans="1:65" s="2" customFormat="1" ht="22.9" customHeight="1">
      <c r="A126" s="31"/>
      <c r="B126" s="32"/>
      <c r="C126" s="78" t="s">
        <v>144</v>
      </c>
      <c r="D126" s="33"/>
      <c r="E126" s="33"/>
      <c r="F126" s="33"/>
      <c r="G126" s="33"/>
      <c r="H126" s="33"/>
      <c r="I126" s="125"/>
      <c r="J126" s="125"/>
      <c r="K126" s="197">
        <f>BK126</f>
        <v>0</v>
      </c>
      <c r="L126" s="33"/>
      <c r="M126" s="34"/>
      <c r="N126" s="74"/>
      <c r="O126" s="198"/>
      <c r="P126" s="75"/>
      <c r="Q126" s="199">
        <f>SUM(Q127:Q262)</f>
        <v>0</v>
      </c>
      <c r="R126" s="199">
        <f>SUM(R127:R262)</f>
        <v>0</v>
      </c>
      <c r="S126" s="75"/>
      <c r="T126" s="200">
        <f>SUM(T127:T262)</f>
        <v>0</v>
      </c>
      <c r="U126" s="75"/>
      <c r="V126" s="200">
        <f>SUM(V127:V262)</f>
        <v>0</v>
      </c>
      <c r="W126" s="75"/>
      <c r="X126" s="200">
        <f>SUM(X127:X262)</f>
        <v>0</v>
      </c>
      <c r="Y126" s="76"/>
      <c r="Z126" s="31"/>
      <c r="AA126" s="31"/>
      <c r="AB126" s="31"/>
      <c r="AC126" s="31"/>
      <c r="AD126" s="31"/>
      <c r="AE126" s="31"/>
      <c r="AT126" s="13" t="s">
        <v>79</v>
      </c>
      <c r="AU126" s="13" t="s">
        <v>116</v>
      </c>
      <c r="BK126" s="201">
        <f>SUM(BK127:BK262)</f>
        <v>0</v>
      </c>
    </row>
    <row r="127" spans="1:65" s="2" customFormat="1" ht="21.75" customHeight="1">
      <c r="A127" s="31"/>
      <c r="B127" s="32"/>
      <c r="C127" s="234" t="s">
        <v>88</v>
      </c>
      <c r="D127" s="234" t="s">
        <v>262</v>
      </c>
      <c r="E127" s="235" t="s">
        <v>1281</v>
      </c>
      <c r="F127" s="236" t="s">
        <v>1282</v>
      </c>
      <c r="G127" s="237" t="s">
        <v>153</v>
      </c>
      <c r="H127" s="238">
        <v>1</v>
      </c>
      <c r="I127" s="239"/>
      <c r="J127" s="240"/>
      <c r="K127" s="241">
        <f>ROUND(P127*H127,2)</f>
        <v>0</v>
      </c>
      <c r="L127" s="236" t="s">
        <v>154</v>
      </c>
      <c r="M127" s="242"/>
      <c r="N127" s="243" t="s">
        <v>1</v>
      </c>
      <c r="O127" s="225" t="s">
        <v>43</v>
      </c>
      <c r="P127" s="226">
        <f>I127+J127</f>
        <v>0</v>
      </c>
      <c r="Q127" s="226">
        <f>ROUND(I127*H127,2)</f>
        <v>0</v>
      </c>
      <c r="R127" s="226">
        <f>ROUND(J127*H127,2)</f>
        <v>0</v>
      </c>
      <c r="S127" s="67"/>
      <c r="T127" s="227">
        <f>S127*H127</f>
        <v>0</v>
      </c>
      <c r="U127" s="227">
        <v>0</v>
      </c>
      <c r="V127" s="227">
        <f>U127*H127</f>
        <v>0</v>
      </c>
      <c r="W127" s="227">
        <v>0</v>
      </c>
      <c r="X127" s="227">
        <f>W127*H127</f>
        <v>0</v>
      </c>
      <c r="Y127" s="228" t="s">
        <v>1</v>
      </c>
      <c r="Z127" s="31"/>
      <c r="AA127" s="31"/>
      <c r="AB127" s="31"/>
      <c r="AC127" s="31"/>
      <c r="AD127" s="31"/>
      <c r="AE127" s="31"/>
      <c r="AR127" s="229" t="s">
        <v>226</v>
      </c>
      <c r="AT127" s="229" t="s">
        <v>262</v>
      </c>
      <c r="AU127" s="229" t="s">
        <v>80</v>
      </c>
      <c r="AY127" s="13" t="s">
        <v>148</v>
      </c>
      <c r="BE127" s="111">
        <f>IF(O127="základní",K127,0)</f>
        <v>0</v>
      </c>
      <c r="BF127" s="111">
        <f>IF(O127="snížená",K127,0)</f>
        <v>0</v>
      </c>
      <c r="BG127" s="111">
        <f>IF(O127="zákl. přenesená",K127,0)</f>
        <v>0</v>
      </c>
      <c r="BH127" s="111">
        <f>IF(O127="sníž. přenesená",K127,0)</f>
        <v>0</v>
      </c>
      <c r="BI127" s="111">
        <f>IF(O127="nulová",K127,0)</f>
        <v>0</v>
      </c>
      <c r="BJ127" s="13" t="s">
        <v>88</v>
      </c>
      <c r="BK127" s="111">
        <f>ROUND(P127*H127,2)</f>
        <v>0</v>
      </c>
      <c r="BL127" s="13" t="s">
        <v>147</v>
      </c>
      <c r="BM127" s="229" t="s">
        <v>1283</v>
      </c>
    </row>
    <row r="128" spans="1:65" s="2" customFormat="1" ht="11.25">
      <c r="A128" s="31"/>
      <c r="B128" s="32"/>
      <c r="C128" s="33"/>
      <c r="D128" s="230" t="s">
        <v>157</v>
      </c>
      <c r="E128" s="33"/>
      <c r="F128" s="231" t="s">
        <v>1282</v>
      </c>
      <c r="G128" s="33"/>
      <c r="H128" s="33"/>
      <c r="I128" s="125"/>
      <c r="J128" s="125"/>
      <c r="K128" s="33"/>
      <c r="L128" s="33"/>
      <c r="M128" s="34"/>
      <c r="N128" s="232"/>
      <c r="O128" s="233"/>
      <c r="P128" s="67"/>
      <c r="Q128" s="67"/>
      <c r="R128" s="67"/>
      <c r="S128" s="67"/>
      <c r="T128" s="67"/>
      <c r="U128" s="67"/>
      <c r="V128" s="67"/>
      <c r="W128" s="67"/>
      <c r="X128" s="67"/>
      <c r="Y128" s="68"/>
      <c r="Z128" s="31"/>
      <c r="AA128" s="31"/>
      <c r="AB128" s="31"/>
      <c r="AC128" s="31"/>
      <c r="AD128" s="31"/>
      <c r="AE128" s="31"/>
      <c r="AT128" s="13" t="s">
        <v>157</v>
      </c>
      <c r="AU128" s="13" t="s">
        <v>80</v>
      </c>
    </row>
    <row r="129" spans="1:65" s="2" customFormat="1" ht="21.75" customHeight="1">
      <c r="A129" s="31"/>
      <c r="B129" s="32"/>
      <c r="C129" s="234" t="s">
        <v>90</v>
      </c>
      <c r="D129" s="234" t="s">
        <v>262</v>
      </c>
      <c r="E129" s="235" t="s">
        <v>1284</v>
      </c>
      <c r="F129" s="236" t="s">
        <v>1285</v>
      </c>
      <c r="G129" s="237" t="s">
        <v>153</v>
      </c>
      <c r="H129" s="238">
        <v>1</v>
      </c>
      <c r="I129" s="239"/>
      <c r="J129" s="240"/>
      <c r="K129" s="241">
        <f>ROUND(P129*H129,2)</f>
        <v>0</v>
      </c>
      <c r="L129" s="236" t="s">
        <v>154</v>
      </c>
      <c r="M129" s="242"/>
      <c r="N129" s="243" t="s">
        <v>1</v>
      </c>
      <c r="O129" s="225" t="s">
        <v>43</v>
      </c>
      <c r="P129" s="226">
        <f>I129+J129</f>
        <v>0</v>
      </c>
      <c r="Q129" s="226">
        <f>ROUND(I129*H129,2)</f>
        <v>0</v>
      </c>
      <c r="R129" s="226">
        <f>ROUND(J129*H129,2)</f>
        <v>0</v>
      </c>
      <c r="S129" s="67"/>
      <c r="T129" s="227">
        <f>S129*H129</f>
        <v>0</v>
      </c>
      <c r="U129" s="227">
        <v>0</v>
      </c>
      <c r="V129" s="227">
        <f>U129*H129</f>
        <v>0</v>
      </c>
      <c r="W129" s="227">
        <v>0</v>
      </c>
      <c r="X129" s="227">
        <f>W129*H129</f>
        <v>0</v>
      </c>
      <c r="Y129" s="228" t="s">
        <v>1</v>
      </c>
      <c r="Z129" s="31"/>
      <c r="AA129" s="31"/>
      <c r="AB129" s="31"/>
      <c r="AC129" s="31"/>
      <c r="AD129" s="31"/>
      <c r="AE129" s="31"/>
      <c r="AR129" s="229" t="s">
        <v>226</v>
      </c>
      <c r="AT129" s="229" t="s">
        <v>262</v>
      </c>
      <c r="AU129" s="229" t="s">
        <v>80</v>
      </c>
      <c r="AY129" s="13" t="s">
        <v>148</v>
      </c>
      <c r="BE129" s="111">
        <f>IF(O129="základní",K129,0)</f>
        <v>0</v>
      </c>
      <c r="BF129" s="111">
        <f>IF(O129="snížená",K129,0)</f>
        <v>0</v>
      </c>
      <c r="BG129" s="111">
        <f>IF(O129="zákl. přenesená",K129,0)</f>
        <v>0</v>
      </c>
      <c r="BH129" s="111">
        <f>IF(O129="sníž. přenesená",K129,0)</f>
        <v>0</v>
      </c>
      <c r="BI129" s="111">
        <f>IF(O129="nulová",K129,0)</f>
        <v>0</v>
      </c>
      <c r="BJ129" s="13" t="s">
        <v>88</v>
      </c>
      <c r="BK129" s="111">
        <f>ROUND(P129*H129,2)</f>
        <v>0</v>
      </c>
      <c r="BL129" s="13" t="s">
        <v>147</v>
      </c>
      <c r="BM129" s="229" t="s">
        <v>1286</v>
      </c>
    </row>
    <row r="130" spans="1:65" s="2" customFormat="1" ht="11.25">
      <c r="A130" s="31"/>
      <c r="B130" s="32"/>
      <c r="C130" s="33"/>
      <c r="D130" s="230" t="s">
        <v>157</v>
      </c>
      <c r="E130" s="33"/>
      <c r="F130" s="231" t="s">
        <v>1285</v>
      </c>
      <c r="G130" s="33"/>
      <c r="H130" s="33"/>
      <c r="I130" s="125"/>
      <c r="J130" s="125"/>
      <c r="K130" s="33"/>
      <c r="L130" s="33"/>
      <c r="M130" s="34"/>
      <c r="N130" s="232"/>
      <c r="O130" s="233"/>
      <c r="P130" s="67"/>
      <c r="Q130" s="67"/>
      <c r="R130" s="67"/>
      <c r="S130" s="67"/>
      <c r="T130" s="67"/>
      <c r="U130" s="67"/>
      <c r="V130" s="67"/>
      <c r="W130" s="67"/>
      <c r="X130" s="67"/>
      <c r="Y130" s="68"/>
      <c r="Z130" s="31"/>
      <c r="AA130" s="31"/>
      <c r="AB130" s="31"/>
      <c r="AC130" s="31"/>
      <c r="AD130" s="31"/>
      <c r="AE130" s="31"/>
      <c r="AT130" s="13" t="s">
        <v>157</v>
      </c>
      <c r="AU130" s="13" t="s">
        <v>80</v>
      </c>
    </row>
    <row r="131" spans="1:65" s="2" customFormat="1" ht="21.75" customHeight="1">
      <c r="A131" s="31"/>
      <c r="B131" s="32"/>
      <c r="C131" s="234" t="s">
        <v>202</v>
      </c>
      <c r="D131" s="234" t="s">
        <v>262</v>
      </c>
      <c r="E131" s="235" t="s">
        <v>1287</v>
      </c>
      <c r="F131" s="236" t="s">
        <v>1288</v>
      </c>
      <c r="G131" s="237" t="s">
        <v>153</v>
      </c>
      <c r="H131" s="238">
        <v>1</v>
      </c>
      <c r="I131" s="239"/>
      <c r="J131" s="240"/>
      <c r="K131" s="241">
        <f>ROUND(P131*H131,2)</f>
        <v>0</v>
      </c>
      <c r="L131" s="236" t="s">
        <v>154</v>
      </c>
      <c r="M131" s="242"/>
      <c r="N131" s="243" t="s">
        <v>1</v>
      </c>
      <c r="O131" s="225" t="s">
        <v>43</v>
      </c>
      <c r="P131" s="226">
        <f>I131+J131</f>
        <v>0</v>
      </c>
      <c r="Q131" s="226">
        <f>ROUND(I131*H131,2)</f>
        <v>0</v>
      </c>
      <c r="R131" s="226">
        <f>ROUND(J131*H131,2)</f>
        <v>0</v>
      </c>
      <c r="S131" s="67"/>
      <c r="T131" s="227">
        <f>S131*H131</f>
        <v>0</v>
      </c>
      <c r="U131" s="227">
        <v>0</v>
      </c>
      <c r="V131" s="227">
        <f>U131*H131</f>
        <v>0</v>
      </c>
      <c r="W131" s="227">
        <v>0</v>
      </c>
      <c r="X131" s="227">
        <f>W131*H131</f>
        <v>0</v>
      </c>
      <c r="Y131" s="228" t="s">
        <v>1</v>
      </c>
      <c r="Z131" s="31"/>
      <c r="AA131" s="31"/>
      <c r="AB131" s="31"/>
      <c r="AC131" s="31"/>
      <c r="AD131" s="31"/>
      <c r="AE131" s="31"/>
      <c r="AR131" s="229" t="s">
        <v>226</v>
      </c>
      <c r="AT131" s="229" t="s">
        <v>262</v>
      </c>
      <c r="AU131" s="229" t="s">
        <v>80</v>
      </c>
      <c r="AY131" s="13" t="s">
        <v>148</v>
      </c>
      <c r="BE131" s="111">
        <f>IF(O131="základní",K131,0)</f>
        <v>0</v>
      </c>
      <c r="BF131" s="111">
        <f>IF(O131="snížená",K131,0)</f>
        <v>0</v>
      </c>
      <c r="BG131" s="111">
        <f>IF(O131="zákl. přenesená",K131,0)</f>
        <v>0</v>
      </c>
      <c r="BH131" s="111">
        <f>IF(O131="sníž. přenesená",K131,0)</f>
        <v>0</v>
      </c>
      <c r="BI131" s="111">
        <f>IF(O131="nulová",K131,0)</f>
        <v>0</v>
      </c>
      <c r="BJ131" s="13" t="s">
        <v>88</v>
      </c>
      <c r="BK131" s="111">
        <f>ROUND(P131*H131,2)</f>
        <v>0</v>
      </c>
      <c r="BL131" s="13" t="s">
        <v>147</v>
      </c>
      <c r="BM131" s="229" t="s">
        <v>1289</v>
      </c>
    </row>
    <row r="132" spans="1:65" s="2" customFormat="1" ht="11.25">
      <c r="A132" s="31"/>
      <c r="B132" s="32"/>
      <c r="C132" s="33"/>
      <c r="D132" s="230" t="s">
        <v>157</v>
      </c>
      <c r="E132" s="33"/>
      <c r="F132" s="231" t="s">
        <v>1288</v>
      </c>
      <c r="G132" s="33"/>
      <c r="H132" s="33"/>
      <c r="I132" s="125"/>
      <c r="J132" s="125"/>
      <c r="K132" s="33"/>
      <c r="L132" s="33"/>
      <c r="M132" s="34"/>
      <c r="N132" s="232"/>
      <c r="O132" s="233"/>
      <c r="P132" s="67"/>
      <c r="Q132" s="67"/>
      <c r="R132" s="67"/>
      <c r="S132" s="67"/>
      <c r="T132" s="67"/>
      <c r="U132" s="67"/>
      <c r="V132" s="67"/>
      <c r="W132" s="67"/>
      <c r="X132" s="67"/>
      <c r="Y132" s="68"/>
      <c r="Z132" s="31"/>
      <c r="AA132" s="31"/>
      <c r="AB132" s="31"/>
      <c r="AC132" s="31"/>
      <c r="AD132" s="31"/>
      <c r="AE132" s="31"/>
      <c r="AT132" s="13" t="s">
        <v>157</v>
      </c>
      <c r="AU132" s="13" t="s">
        <v>80</v>
      </c>
    </row>
    <row r="133" spans="1:65" s="2" customFormat="1" ht="21.75" customHeight="1">
      <c r="A133" s="31"/>
      <c r="B133" s="32"/>
      <c r="C133" s="234" t="s">
        <v>147</v>
      </c>
      <c r="D133" s="234" t="s">
        <v>262</v>
      </c>
      <c r="E133" s="235" t="s">
        <v>1290</v>
      </c>
      <c r="F133" s="236" t="s">
        <v>1291</v>
      </c>
      <c r="G133" s="237" t="s">
        <v>153</v>
      </c>
      <c r="H133" s="238">
        <v>1</v>
      </c>
      <c r="I133" s="239"/>
      <c r="J133" s="240"/>
      <c r="K133" s="241">
        <f>ROUND(P133*H133,2)</f>
        <v>0</v>
      </c>
      <c r="L133" s="236" t="s">
        <v>154</v>
      </c>
      <c r="M133" s="242"/>
      <c r="N133" s="243" t="s">
        <v>1</v>
      </c>
      <c r="O133" s="225" t="s">
        <v>43</v>
      </c>
      <c r="P133" s="226">
        <f>I133+J133</f>
        <v>0</v>
      </c>
      <c r="Q133" s="226">
        <f>ROUND(I133*H133,2)</f>
        <v>0</v>
      </c>
      <c r="R133" s="226">
        <f>ROUND(J133*H133,2)</f>
        <v>0</v>
      </c>
      <c r="S133" s="67"/>
      <c r="T133" s="227">
        <f>S133*H133</f>
        <v>0</v>
      </c>
      <c r="U133" s="227">
        <v>0</v>
      </c>
      <c r="V133" s="227">
        <f>U133*H133</f>
        <v>0</v>
      </c>
      <c r="W133" s="227">
        <v>0</v>
      </c>
      <c r="X133" s="227">
        <f>W133*H133</f>
        <v>0</v>
      </c>
      <c r="Y133" s="228" t="s">
        <v>1</v>
      </c>
      <c r="Z133" s="31"/>
      <c r="AA133" s="31"/>
      <c r="AB133" s="31"/>
      <c r="AC133" s="31"/>
      <c r="AD133" s="31"/>
      <c r="AE133" s="31"/>
      <c r="AR133" s="229" t="s">
        <v>226</v>
      </c>
      <c r="AT133" s="229" t="s">
        <v>262</v>
      </c>
      <c r="AU133" s="229" t="s">
        <v>80</v>
      </c>
      <c r="AY133" s="13" t="s">
        <v>148</v>
      </c>
      <c r="BE133" s="111">
        <f>IF(O133="základní",K133,0)</f>
        <v>0</v>
      </c>
      <c r="BF133" s="111">
        <f>IF(O133="snížená",K133,0)</f>
        <v>0</v>
      </c>
      <c r="BG133" s="111">
        <f>IF(O133="zákl. přenesená",K133,0)</f>
        <v>0</v>
      </c>
      <c r="BH133" s="111">
        <f>IF(O133="sníž. přenesená",K133,0)</f>
        <v>0</v>
      </c>
      <c r="BI133" s="111">
        <f>IF(O133="nulová",K133,0)</f>
        <v>0</v>
      </c>
      <c r="BJ133" s="13" t="s">
        <v>88</v>
      </c>
      <c r="BK133" s="111">
        <f>ROUND(P133*H133,2)</f>
        <v>0</v>
      </c>
      <c r="BL133" s="13" t="s">
        <v>147</v>
      </c>
      <c r="BM133" s="229" t="s">
        <v>1292</v>
      </c>
    </row>
    <row r="134" spans="1:65" s="2" customFormat="1" ht="11.25">
      <c r="A134" s="31"/>
      <c r="B134" s="32"/>
      <c r="C134" s="33"/>
      <c r="D134" s="230" t="s">
        <v>157</v>
      </c>
      <c r="E134" s="33"/>
      <c r="F134" s="231" t="s">
        <v>1291</v>
      </c>
      <c r="G134" s="33"/>
      <c r="H134" s="33"/>
      <c r="I134" s="125"/>
      <c r="J134" s="125"/>
      <c r="K134" s="33"/>
      <c r="L134" s="33"/>
      <c r="M134" s="34"/>
      <c r="N134" s="232"/>
      <c r="O134" s="233"/>
      <c r="P134" s="67"/>
      <c r="Q134" s="67"/>
      <c r="R134" s="67"/>
      <c r="S134" s="67"/>
      <c r="T134" s="67"/>
      <c r="U134" s="67"/>
      <c r="V134" s="67"/>
      <c r="W134" s="67"/>
      <c r="X134" s="67"/>
      <c r="Y134" s="68"/>
      <c r="Z134" s="31"/>
      <c r="AA134" s="31"/>
      <c r="AB134" s="31"/>
      <c r="AC134" s="31"/>
      <c r="AD134" s="31"/>
      <c r="AE134" s="31"/>
      <c r="AT134" s="13" t="s">
        <v>157</v>
      </c>
      <c r="AU134" s="13" t="s">
        <v>80</v>
      </c>
    </row>
    <row r="135" spans="1:65" s="2" customFormat="1" ht="21.75" customHeight="1">
      <c r="A135" s="31"/>
      <c r="B135" s="32"/>
      <c r="C135" s="234" t="s">
        <v>211</v>
      </c>
      <c r="D135" s="234" t="s">
        <v>262</v>
      </c>
      <c r="E135" s="235" t="s">
        <v>1293</v>
      </c>
      <c r="F135" s="236" t="s">
        <v>1294</v>
      </c>
      <c r="G135" s="237" t="s">
        <v>153</v>
      </c>
      <c r="H135" s="238">
        <v>1</v>
      </c>
      <c r="I135" s="239"/>
      <c r="J135" s="240"/>
      <c r="K135" s="241">
        <f>ROUND(P135*H135,2)</f>
        <v>0</v>
      </c>
      <c r="L135" s="236" t="s">
        <v>154</v>
      </c>
      <c r="M135" s="242"/>
      <c r="N135" s="243" t="s">
        <v>1</v>
      </c>
      <c r="O135" s="225" t="s">
        <v>43</v>
      </c>
      <c r="P135" s="226">
        <f>I135+J135</f>
        <v>0</v>
      </c>
      <c r="Q135" s="226">
        <f>ROUND(I135*H135,2)</f>
        <v>0</v>
      </c>
      <c r="R135" s="226">
        <f>ROUND(J135*H135,2)</f>
        <v>0</v>
      </c>
      <c r="S135" s="67"/>
      <c r="T135" s="227">
        <f>S135*H135</f>
        <v>0</v>
      </c>
      <c r="U135" s="227">
        <v>0</v>
      </c>
      <c r="V135" s="227">
        <f>U135*H135</f>
        <v>0</v>
      </c>
      <c r="W135" s="227">
        <v>0</v>
      </c>
      <c r="X135" s="227">
        <f>W135*H135</f>
        <v>0</v>
      </c>
      <c r="Y135" s="228" t="s">
        <v>1</v>
      </c>
      <c r="Z135" s="31"/>
      <c r="AA135" s="31"/>
      <c r="AB135" s="31"/>
      <c r="AC135" s="31"/>
      <c r="AD135" s="31"/>
      <c r="AE135" s="31"/>
      <c r="AR135" s="229" t="s">
        <v>226</v>
      </c>
      <c r="AT135" s="229" t="s">
        <v>262</v>
      </c>
      <c r="AU135" s="229" t="s">
        <v>80</v>
      </c>
      <c r="AY135" s="13" t="s">
        <v>148</v>
      </c>
      <c r="BE135" s="111">
        <f>IF(O135="základní",K135,0)</f>
        <v>0</v>
      </c>
      <c r="BF135" s="111">
        <f>IF(O135="snížená",K135,0)</f>
        <v>0</v>
      </c>
      <c r="BG135" s="111">
        <f>IF(O135="zákl. přenesená",K135,0)</f>
        <v>0</v>
      </c>
      <c r="BH135" s="111">
        <f>IF(O135="sníž. přenesená",K135,0)</f>
        <v>0</v>
      </c>
      <c r="BI135" s="111">
        <f>IF(O135="nulová",K135,0)</f>
        <v>0</v>
      </c>
      <c r="BJ135" s="13" t="s">
        <v>88</v>
      </c>
      <c r="BK135" s="111">
        <f>ROUND(P135*H135,2)</f>
        <v>0</v>
      </c>
      <c r="BL135" s="13" t="s">
        <v>147</v>
      </c>
      <c r="BM135" s="229" t="s">
        <v>1295</v>
      </c>
    </row>
    <row r="136" spans="1:65" s="2" customFormat="1" ht="11.25">
      <c r="A136" s="31"/>
      <c r="B136" s="32"/>
      <c r="C136" s="33"/>
      <c r="D136" s="230" t="s">
        <v>157</v>
      </c>
      <c r="E136" s="33"/>
      <c r="F136" s="231" t="s">
        <v>1294</v>
      </c>
      <c r="G136" s="33"/>
      <c r="H136" s="33"/>
      <c r="I136" s="125"/>
      <c r="J136" s="125"/>
      <c r="K136" s="33"/>
      <c r="L136" s="33"/>
      <c r="M136" s="34"/>
      <c r="N136" s="232"/>
      <c r="O136" s="233"/>
      <c r="P136" s="67"/>
      <c r="Q136" s="67"/>
      <c r="R136" s="67"/>
      <c r="S136" s="67"/>
      <c r="T136" s="67"/>
      <c r="U136" s="67"/>
      <c r="V136" s="67"/>
      <c r="W136" s="67"/>
      <c r="X136" s="67"/>
      <c r="Y136" s="68"/>
      <c r="Z136" s="31"/>
      <c r="AA136" s="31"/>
      <c r="AB136" s="31"/>
      <c r="AC136" s="31"/>
      <c r="AD136" s="31"/>
      <c r="AE136" s="31"/>
      <c r="AT136" s="13" t="s">
        <v>157</v>
      </c>
      <c r="AU136" s="13" t="s">
        <v>80</v>
      </c>
    </row>
    <row r="137" spans="1:65" s="2" customFormat="1" ht="21.75" customHeight="1">
      <c r="A137" s="31"/>
      <c r="B137" s="32"/>
      <c r="C137" s="234" t="s">
        <v>216</v>
      </c>
      <c r="D137" s="234" t="s">
        <v>262</v>
      </c>
      <c r="E137" s="235" t="s">
        <v>1296</v>
      </c>
      <c r="F137" s="236" t="s">
        <v>1297</v>
      </c>
      <c r="G137" s="237" t="s">
        <v>153</v>
      </c>
      <c r="H137" s="238">
        <v>1</v>
      </c>
      <c r="I137" s="239"/>
      <c r="J137" s="240"/>
      <c r="K137" s="241">
        <f>ROUND(P137*H137,2)</f>
        <v>0</v>
      </c>
      <c r="L137" s="236" t="s">
        <v>154</v>
      </c>
      <c r="M137" s="242"/>
      <c r="N137" s="243" t="s">
        <v>1</v>
      </c>
      <c r="O137" s="225" t="s">
        <v>43</v>
      </c>
      <c r="P137" s="226">
        <f>I137+J137</f>
        <v>0</v>
      </c>
      <c r="Q137" s="226">
        <f>ROUND(I137*H137,2)</f>
        <v>0</v>
      </c>
      <c r="R137" s="226">
        <f>ROUND(J137*H137,2)</f>
        <v>0</v>
      </c>
      <c r="S137" s="67"/>
      <c r="T137" s="227">
        <f>S137*H137</f>
        <v>0</v>
      </c>
      <c r="U137" s="227">
        <v>0</v>
      </c>
      <c r="V137" s="227">
        <f>U137*H137</f>
        <v>0</v>
      </c>
      <c r="W137" s="227">
        <v>0</v>
      </c>
      <c r="X137" s="227">
        <f>W137*H137</f>
        <v>0</v>
      </c>
      <c r="Y137" s="228" t="s">
        <v>1</v>
      </c>
      <c r="Z137" s="31"/>
      <c r="AA137" s="31"/>
      <c r="AB137" s="31"/>
      <c r="AC137" s="31"/>
      <c r="AD137" s="31"/>
      <c r="AE137" s="31"/>
      <c r="AR137" s="229" t="s">
        <v>226</v>
      </c>
      <c r="AT137" s="229" t="s">
        <v>262</v>
      </c>
      <c r="AU137" s="229" t="s">
        <v>80</v>
      </c>
      <c r="AY137" s="13" t="s">
        <v>148</v>
      </c>
      <c r="BE137" s="111">
        <f>IF(O137="základní",K137,0)</f>
        <v>0</v>
      </c>
      <c r="BF137" s="111">
        <f>IF(O137="snížená",K137,0)</f>
        <v>0</v>
      </c>
      <c r="BG137" s="111">
        <f>IF(O137="zákl. přenesená",K137,0)</f>
        <v>0</v>
      </c>
      <c r="BH137" s="111">
        <f>IF(O137="sníž. přenesená",K137,0)</f>
        <v>0</v>
      </c>
      <c r="BI137" s="111">
        <f>IF(O137="nulová",K137,0)</f>
        <v>0</v>
      </c>
      <c r="BJ137" s="13" t="s">
        <v>88</v>
      </c>
      <c r="BK137" s="111">
        <f>ROUND(P137*H137,2)</f>
        <v>0</v>
      </c>
      <c r="BL137" s="13" t="s">
        <v>147</v>
      </c>
      <c r="BM137" s="229" t="s">
        <v>1298</v>
      </c>
    </row>
    <row r="138" spans="1:65" s="2" customFormat="1" ht="11.25">
      <c r="A138" s="31"/>
      <c r="B138" s="32"/>
      <c r="C138" s="33"/>
      <c r="D138" s="230" t="s">
        <v>157</v>
      </c>
      <c r="E138" s="33"/>
      <c r="F138" s="231" t="s">
        <v>1297</v>
      </c>
      <c r="G138" s="33"/>
      <c r="H138" s="33"/>
      <c r="I138" s="125"/>
      <c r="J138" s="125"/>
      <c r="K138" s="33"/>
      <c r="L138" s="33"/>
      <c r="M138" s="34"/>
      <c r="N138" s="232"/>
      <c r="O138" s="233"/>
      <c r="P138" s="67"/>
      <c r="Q138" s="67"/>
      <c r="R138" s="67"/>
      <c r="S138" s="67"/>
      <c r="T138" s="67"/>
      <c r="U138" s="67"/>
      <c r="V138" s="67"/>
      <c r="W138" s="67"/>
      <c r="X138" s="67"/>
      <c r="Y138" s="68"/>
      <c r="Z138" s="31"/>
      <c r="AA138" s="31"/>
      <c r="AB138" s="31"/>
      <c r="AC138" s="31"/>
      <c r="AD138" s="31"/>
      <c r="AE138" s="31"/>
      <c r="AT138" s="13" t="s">
        <v>157</v>
      </c>
      <c r="AU138" s="13" t="s">
        <v>80</v>
      </c>
    </row>
    <row r="139" spans="1:65" s="2" customFormat="1" ht="21.75" customHeight="1">
      <c r="A139" s="31"/>
      <c r="B139" s="32"/>
      <c r="C139" s="234" t="s">
        <v>221</v>
      </c>
      <c r="D139" s="234" t="s">
        <v>262</v>
      </c>
      <c r="E139" s="235" t="s">
        <v>1299</v>
      </c>
      <c r="F139" s="236" t="s">
        <v>1300</v>
      </c>
      <c r="G139" s="237" t="s">
        <v>153</v>
      </c>
      <c r="H139" s="238">
        <v>1</v>
      </c>
      <c r="I139" s="239"/>
      <c r="J139" s="240"/>
      <c r="K139" s="241">
        <f>ROUND(P139*H139,2)</f>
        <v>0</v>
      </c>
      <c r="L139" s="236" t="s">
        <v>154</v>
      </c>
      <c r="M139" s="242"/>
      <c r="N139" s="243" t="s">
        <v>1</v>
      </c>
      <c r="O139" s="225" t="s">
        <v>43</v>
      </c>
      <c r="P139" s="226">
        <f>I139+J139</f>
        <v>0</v>
      </c>
      <c r="Q139" s="226">
        <f>ROUND(I139*H139,2)</f>
        <v>0</v>
      </c>
      <c r="R139" s="226">
        <f>ROUND(J139*H139,2)</f>
        <v>0</v>
      </c>
      <c r="S139" s="67"/>
      <c r="T139" s="227">
        <f>S139*H139</f>
        <v>0</v>
      </c>
      <c r="U139" s="227">
        <v>0</v>
      </c>
      <c r="V139" s="227">
        <f>U139*H139</f>
        <v>0</v>
      </c>
      <c r="W139" s="227">
        <v>0</v>
      </c>
      <c r="X139" s="227">
        <f>W139*H139</f>
        <v>0</v>
      </c>
      <c r="Y139" s="228" t="s">
        <v>1</v>
      </c>
      <c r="Z139" s="31"/>
      <c r="AA139" s="31"/>
      <c r="AB139" s="31"/>
      <c r="AC139" s="31"/>
      <c r="AD139" s="31"/>
      <c r="AE139" s="31"/>
      <c r="AR139" s="229" t="s">
        <v>226</v>
      </c>
      <c r="AT139" s="229" t="s">
        <v>262</v>
      </c>
      <c r="AU139" s="229" t="s">
        <v>80</v>
      </c>
      <c r="AY139" s="13" t="s">
        <v>148</v>
      </c>
      <c r="BE139" s="111">
        <f>IF(O139="základní",K139,0)</f>
        <v>0</v>
      </c>
      <c r="BF139" s="111">
        <f>IF(O139="snížená",K139,0)</f>
        <v>0</v>
      </c>
      <c r="BG139" s="111">
        <f>IF(O139="zákl. přenesená",K139,0)</f>
        <v>0</v>
      </c>
      <c r="BH139" s="111">
        <f>IF(O139="sníž. přenesená",K139,0)</f>
        <v>0</v>
      </c>
      <c r="BI139" s="111">
        <f>IF(O139="nulová",K139,0)</f>
        <v>0</v>
      </c>
      <c r="BJ139" s="13" t="s">
        <v>88</v>
      </c>
      <c r="BK139" s="111">
        <f>ROUND(P139*H139,2)</f>
        <v>0</v>
      </c>
      <c r="BL139" s="13" t="s">
        <v>147</v>
      </c>
      <c r="BM139" s="229" t="s">
        <v>1301</v>
      </c>
    </row>
    <row r="140" spans="1:65" s="2" customFormat="1" ht="11.25">
      <c r="A140" s="31"/>
      <c r="B140" s="32"/>
      <c r="C140" s="33"/>
      <c r="D140" s="230" t="s">
        <v>157</v>
      </c>
      <c r="E140" s="33"/>
      <c r="F140" s="231" t="s">
        <v>1300</v>
      </c>
      <c r="G140" s="33"/>
      <c r="H140" s="33"/>
      <c r="I140" s="125"/>
      <c r="J140" s="125"/>
      <c r="K140" s="33"/>
      <c r="L140" s="33"/>
      <c r="M140" s="34"/>
      <c r="N140" s="232"/>
      <c r="O140" s="233"/>
      <c r="P140" s="67"/>
      <c r="Q140" s="67"/>
      <c r="R140" s="67"/>
      <c r="S140" s="67"/>
      <c r="T140" s="67"/>
      <c r="U140" s="67"/>
      <c r="V140" s="67"/>
      <c r="W140" s="67"/>
      <c r="X140" s="67"/>
      <c r="Y140" s="68"/>
      <c r="Z140" s="31"/>
      <c r="AA140" s="31"/>
      <c r="AB140" s="31"/>
      <c r="AC140" s="31"/>
      <c r="AD140" s="31"/>
      <c r="AE140" s="31"/>
      <c r="AT140" s="13" t="s">
        <v>157</v>
      </c>
      <c r="AU140" s="13" t="s">
        <v>80</v>
      </c>
    </row>
    <row r="141" spans="1:65" s="2" customFormat="1" ht="21.75" customHeight="1">
      <c r="A141" s="31"/>
      <c r="B141" s="32"/>
      <c r="C141" s="234" t="s">
        <v>226</v>
      </c>
      <c r="D141" s="234" t="s">
        <v>262</v>
      </c>
      <c r="E141" s="235" t="s">
        <v>1302</v>
      </c>
      <c r="F141" s="236" t="s">
        <v>1303</v>
      </c>
      <c r="G141" s="237" t="s">
        <v>153</v>
      </c>
      <c r="H141" s="238">
        <v>1</v>
      </c>
      <c r="I141" s="239"/>
      <c r="J141" s="240"/>
      <c r="K141" s="241">
        <f>ROUND(P141*H141,2)</f>
        <v>0</v>
      </c>
      <c r="L141" s="236" t="s">
        <v>154</v>
      </c>
      <c r="M141" s="242"/>
      <c r="N141" s="243" t="s">
        <v>1</v>
      </c>
      <c r="O141" s="225" t="s">
        <v>43</v>
      </c>
      <c r="P141" s="226">
        <f>I141+J141</f>
        <v>0</v>
      </c>
      <c r="Q141" s="226">
        <f>ROUND(I141*H141,2)</f>
        <v>0</v>
      </c>
      <c r="R141" s="226">
        <f>ROUND(J141*H141,2)</f>
        <v>0</v>
      </c>
      <c r="S141" s="67"/>
      <c r="T141" s="227">
        <f>S141*H141</f>
        <v>0</v>
      </c>
      <c r="U141" s="227">
        <v>0</v>
      </c>
      <c r="V141" s="227">
        <f>U141*H141</f>
        <v>0</v>
      </c>
      <c r="W141" s="227">
        <v>0</v>
      </c>
      <c r="X141" s="227">
        <f>W141*H141</f>
        <v>0</v>
      </c>
      <c r="Y141" s="228" t="s">
        <v>1</v>
      </c>
      <c r="Z141" s="31"/>
      <c r="AA141" s="31"/>
      <c r="AB141" s="31"/>
      <c r="AC141" s="31"/>
      <c r="AD141" s="31"/>
      <c r="AE141" s="31"/>
      <c r="AR141" s="229" t="s">
        <v>226</v>
      </c>
      <c r="AT141" s="229" t="s">
        <v>262</v>
      </c>
      <c r="AU141" s="229" t="s">
        <v>80</v>
      </c>
      <c r="AY141" s="13" t="s">
        <v>148</v>
      </c>
      <c r="BE141" s="111">
        <f>IF(O141="základní",K141,0)</f>
        <v>0</v>
      </c>
      <c r="BF141" s="111">
        <f>IF(O141="snížená",K141,0)</f>
        <v>0</v>
      </c>
      <c r="BG141" s="111">
        <f>IF(O141="zákl. přenesená",K141,0)</f>
        <v>0</v>
      </c>
      <c r="BH141" s="111">
        <f>IF(O141="sníž. přenesená",K141,0)</f>
        <v>0</v>
      </c>
      <c r="BI141" s="111">
        <f>IF(O141="nulová",K141,0)</f>
        <v>0</v>
      </c>
      <c r="BJ141" s="13" t="s">
        <v>88</v>
      </c>
      <c r="BK141" s="111">
        <f>ROUND(P141*H141,2)</f>
        <v>0</v>
      </c>
      <c r="BL141" s="13" t="s">
        <v>147</v>
      </c>
      <c r="BM141" s="229" t="s">
        <v>1304</v>
      </c>
    </row>
    <row r="142" spans="1:65" s="2" customFormat="1" ht="11.25">
      <c r="A142" s="31"/>
      <c r="B142" s="32"/>
      <c r="C142" s="33"/>
      <c r="D142" s="230" t="s">
        <v>157</v>
      </c>
      <c r="E142" s="33"/>
      <c r="F142" s="231" t="s">
        <v>1303</v>
      </c>
      <c r="G142" s="33"/>
      <c r="H142" s="33"/>
      <c r="I142" s="125"/>
      <c r="J142" s="125"/>
      <c r="K142" s="33"/>
      <c r="L142" s="33"/>
      <c r="M142" s="34"/>
      <c r="N142" s="232"/>
      <c r="O142" s="233"/>
      <c r="P142" s="67"/>
      <c r="Q142" s="67"/>
      <c r="R142" s="67"/>
      <c r="S142" s="67"/>
      <c r="T142" s="67"/>
      <c r="U142" s="67"/>
      <c r="V142" s="67"/>
      <c r="W142" s="67"/>
      <c r="X142" s="67"/>
      <c r="Y142" s="68"/>
      <c r="Z142" s="31"/>
      <c r="AA142" s="31"/>
      <c r="AB142" s="31"/>
      <c r="AC142" s="31"/>
      <c r="AD142" s="31"/>
      <c r="AE142" s="31"/>
      <c r="AT142" s="13" t="s">
        <v>157</v>
      </c>
      <c r="AU142" s="13" t="s">
        <v>80</v>
      </c>
    </row>
    <row r="143" spans="1:65" s="2" customFormat="1" ht="21.75" customHeight="1">
      <c r="A143" s="31"/>
      <c r="B143" s="32"/>
      <c r="C143" s="234" t="s">
        <v>231</v>
      </c>
      <c r="D143" s="234" t="s">
        <v>262</v>
      </c>
      <c r="E143" s="235" t="s">
        <v>1305</v>
      </c>
      <c r="F143" s="236" t="s">
        <v>1306</v>
      </c>
      <c r="G143" s="237" t="s">
        <v>153</v>
      </c>
      <c r="H143" s="238">
        <v>1</v>
      </c>
      <c r="I143" s="239"/>
      <c r="J143" s="240"/>
      <c r="K143" s="241">
        <f>ROUND(P143*H143,2)</f>
        <v>0</v>
      </c>
      <c r="L143" s="236" t="s">
        <v>154</v>
      </c>
      <c r="M143" s="242"/>
      <c r="N143" s="243" t="s">
        <v>1</v>
      </c>
      <c r="O143" s="225" t="s">
        <v>43</v>
      </c>
      <c r="P143" s="226">
        <f>I143+J143</f>
        <v>0</v>
      </c>
      <c r="Q143" s="226">
        <f>ROUND(I143*H143,2)</f>
        <v>0</v>
      </c>
      <c r="R143" s="226">
        <f>ROUND(J143*H143,2)</f>
        <v>0</v>
      </c>
      <c r="S143" s="67"/>
      <c r="T143" s="227">
        <f>S143*H143</f>
        <v>0</v>
      </c>
      <c r="U143" s="227">
        <v>0</v>
      </c>
      <c r="V143" s="227">
        <f>U143*H143</f>
        <v>0</v>
      </c>
      <c r="W143" s="227">
        <v>0</v>
      </c>
      <c r="X143" s="227">
        <f>W143*H143</f>
        <v>0</v>
      </c>
      <c r="Y143" s="228" t="s">
        <v>1</v>
      </c>
      <c r="Z143" s="31"/>
      <c r="AA143" s="31"/>
      <c r="AB143" s="31"/>
      <c r="AC143" s="31"/>
      <c r="AD143" s="31"/>
      <c r="AE143" s="31"/>
      <c r="AR143" s="229" t="s">
        <v>226</v>
      </c>
      <c r="AT143" s="229" t="s">
        <v>262</v>
      </c>
      <c r="AU143" s="229" t="s">
        <v>80</v>
      </c>
      <c r="AY143" s="13" t="s">
        <v>148</v>
      </c>
      <c r="BE143" s="111">
        <f>IF(O143="základní",K143,0)</f>
        <v>0</v>
      </c>
      <c r="BF143" s="111">
        <f>IF(O143="snížená",K143,0)</f>
        <v>0</v>
      </c>
      <c r="BG143" s="111">
        <f>IF(O143="zákl. přenesená",K143,0)</f>
        <v>0</v>
      </c>
      <c r="BH143" s="111">
        <f>IF(O143="sníž. přenesená",K143,0)</f>
        <v>0</v>
      </c>
      <c r="BI143" s="111">
        <f>IF(O143="nulová",K143,0)</f>
        <v>0</v>
      </c>
      <c r="BJ143" s="13" t="s">
        <v>88</v>
      </c>
      <c r="BK143" s="111">
        <f>ROUND(P143*H143,2)</f>
        <v>0</v>
      </c>
      <c r="BL143" s="13" t="s">
        <v>147</v>
      </c>
      <c r="BM143" s="229" t="s">
        <v>1307</v>
      </c>
    </row>
    <row r="144" spans="1:65" s="2" customFormat="1" ht="11.25">
      <c r="A144" s="31"/>
      <c r="B144" s="32"/>
      <c r="C144" s="33"/>
      <c r="D144" s="230" t="s">
        <v>157</v>
      </c>
      <c r="E144" s="33"/>
      <c r="F144" s="231" t="s">
        <v>1306</v>
      </c>
      <c r="G144" s="33"/>
      <c r="H144" s="33"/>
      <c r="I144" s="125"/>
      <c r="J144" s="125"/>
      <c r="K144" s="33"/>
      <c r="L144" s="33"/>
      <c r="M144" s="34"/>
      <c r="N144" s="232"/>
      <c r="O144" s="233"/>
      <c r="P144" s="67"/>
      <c r="Q144" s="67"/>
      <c r="R144" s="67"/>
      <c r="S144" s="67"/>
      <c r="T144" s="67"/>
      <c r="U144" s="67"/>
      <c r="V144" s="67"/>
      <c r="W144" s="67"/>
      <c r="X144" s="67"/>
      <c r="Y144" s="68"/>
      <c r="Z144" s="31"/>
      <c r="AA144" s="31"/>
      <c r="AB144" s="31"/>
      <c r="AC144" s="31"/>
      <c r="AD144" s="31"/>
      <c r="AE144" s="31"/>
      <c r="AT144" s="13" t="s">
        <v>157</v>
      </c>
      <c r="AU144" s="13" t="s">
        <v>80</v>
      </c>
    </row>
    <row r="145" spans="1:65" s="2" customFormat="1" ht="21.75" customHeight="1">
      <c r="A145" s="31"/>
      <c r="B145" s="32"/>
      <c r="C145" s="234" t="s">
        <v>236</v>
      </c>
      <c r="D145" s="234" t="s">
        <v>262</v>
      </c>
      <c r="E145" s="235" t="s">
        <v>1308</v>
      </c>
      <c r="F145" s="236" t="s">
        <v>1309</v>
      </c>
      <c r="G145" s="237" t="s">
        <v>153</v>
      </c>
      <c r="H145" s="238">
        <v>1</v>
      </c>
      <c r="I145" s="239"/>
      <c r="J145" s="240"/>
      <c r="K145" s="241">
        <f>ROUND(P145*H145,2)</f>
        <v>0</v>
      </c>
      <c r="L145" s="236" t="s">
        <v>154</v>
      </c>
      <c r="M145" s="242"/>
      <c r="N145" s="243" t="s">
        <v>1</v>
      </c>
      <c r="O145" s="225" t="s">
        <v>43</v>
      </c>
      <c r="P145" s="226">
        <f>I145+J145</f>
        <v>0</v>
      </c>
      <c r="Q145" s="226">
        <f>ROUND(I145*H145,2)</f>
        <v>0</v>
      </c>
      <c r="R145" s="226">
        <f>ROUND(J145*H145,2)</f>
        <v>0</v>
      </c>
      <c r="S145" s="67"/>
      <c r="T145" s="227">
        <f>S145*H145</f>
        <v>0</v>
      </c>
      <c r="U145" s="227">
        <v>0</v>
      </c>
      <c r="V145" s="227">
        <f>U145*H145</f>
        <v>0</v>
      </c>
      <c r="W145" s="227">
        <v>0</v>
      </c>
      <c r="X145" s="227">
        <f>W145*H145</f>
        <v>0</v>
      </c>
      <c r="Y145" s="228" t="s">
        <v>1</v>
      </c>
      <c r="Z145" s="31"/>
      <c r="AA145" s="31"/>
      <c r="AB145" s="31"/>
      <c r="AC145" s="31"/>
      <c r="AD145" s="31"/>
      <c r="AE145" s="31"/>
      <c r="AR145" s="229" t="s">
        <v>226</v>
      </c>
      <c r="AT145" s="229" t="s">
        <v>262</v>
      </c>
      <c r="AU145" s="229" t="s">
        <v>80</v>
      </c>
      <c r="AY145" s="13" t="s">
        <v>148</v>
      </c>
      <c r="BE145" s="111">
        <f>IF(O145="základní",K145,0)</f>
        <v>0</v>
      </c>
      <c r="BF145" s="111">
        <f>IF(O145="snížená",K145,0)</f>
        <v>0</v>
      </c>
      <c r="BG145" s="111">
        <f>IF(O145="zákl. přenesená",K145,0)</f>
        <v>0</v>
      </c>
      <c r="BH145" s="111">
        <f>IF(O145="sníž. přenesená",K145,0)</f>
        <v>0</v>
      </c>
      <c r="BI145" s="111">
        <f>IF(O145="nulová",K145,0)</f>
        <v>0</v>
      </c>
      <c r="BJ145" s="13" t="s">
        <v>88</v>
      </c>
      <c r="BK145" s="111">
        <f>ROUND(P145*H145,2)</f>
        <v>0</v>
      </c>
      <c r="BL145" s="13" t="s">
        <v>147</v>
      </c>
      <c r="BM145" s="229" t="s">
        <v>1310</v>
      </c>
    </row>
    <row r="146" spans="1:65" s="2" customFormat="1" ht="11.25">
      <c r="A146" s="31"/>
      <c r="B146" s="32"/>
      <c r="C146" s="33"/>
      <c r="D146" s="230" t="s">
        <v>157</v>
      </c>
      <c r="E146" s="33"/>
      <c r="F146" s="231" t="s">
        <v>1309</v>
      </c>
      <c r="G146" s="33"/>
      <c r="H146" s="33"/>
      <c r="I146" s="125"/>
      <c r="J146" s="125"/>
      <c r="K146" s="33"/>
      <c r="L146" s="33"/>
      <c r="M146" s="34"/>
      <c r="N146" s="232"/>
      <c r="O146" s="233"/>
      <c r="P146" s="67"/>
      <c r="Q146" s="67"/>
      <c r="R146" s="67"/>
      <c r="S146" s="67"/>
      <c r="T146" s="67"/>
      <c r="U146" s="67"/>
      <c r="V146" s="67"/>
      <c r="W146" s="67"/>
      <c r="X146" s="67"/>
      <c r="Y146" s="68"/>
      <c r="Z146" s="31"/>
      <c r="AA146" s="31"/>
      <c r="AB146" s="31"/>
      <c r="AC146" s="31"/>
      <c r="AD146" s="31"/>
      <c r="AE146" s="31"/>
      <c r="AT146" s="13" t="s">
        <v>157</v>
      </c>
      <c r="AU146" s="13" t="s">
        <v>80</v>
      </c>
    </row>
    <row r="147" spans="1:65" s="2" customFormat="1" ht="21.75" customHeight="1">
      <c r="A147" s="31"/>
      <c r="B147" s="32"/>
      <c r="C147" s="234" t="s">
        <v>241</v>
      </c>
      <c r="D147" s="234" t="s">
        <v>262</v>
      </c>
      <c r="E147" s="235" t="s">
        <v>1311</v>
      </c>
      <c r="F147" s="236" t="s">
        <v>1312</v>
      </c>
      <c r="G147" s="237" t="s">
        <v>153</v>
      </c>
      <c r="H147" s="238">
        <v>1</v>
      </c>
      <c r="I147" s="239"/>
      <c r="J147" s="240"/>
      <c r="K147" s="241">
        <f>ROUND(P147*H147,2)</f>
        <v>0</v>
      </c>
      <c r="L147" s="236" t="s">
        <v>154</v>
      </c>
      <c r="M147" s="242"/>
      <c r="N147" s="243" t="s">
        <v>1</v>
      </c>
      <c r="O147" s="225" t="s">
        <v>43</v>
      </c>
      <c r="P147" s="226">
        <f>I147+J147</f>
        <v>0</v>
      </c>
      <c r="Q147" s="226">
        <f>ROUND(I147*H147,2)</f>
        <v>0</v>
      </c>
      <c r="R147" s="226">
        <f>ROUND(J147*H147,2)</f>
        <v>0</v>
      </c>
      <c r="S147" s="67"/>
      <c r="T147" s="227">
        <f>S147*H147</f>
        <v>0</v>
      </c>
      <c r="U147" s="227">
        <v>0</v>
      </c>
      <c r="V147" s="227">
        <f>U147*H147</f>
        <v>0</v>
      </c>
      <c r="W147" s="227">
        <v>0</v>
      </c>
      <c r="X147" s="227">
        <f>W147*H147</f>
        <v>0</v>
      </c>
      <c r="Y147" s="228" t="s">
        <v>1</v>
      </c>
      <c r="Z147" s="31"/>
      <c r="AA147" s="31"/>
      <c r="AB147" s="31"/>
      <c r="AC147" s="31"/>
      <c r="AD147" s="31"/>
      <c r="AE147" s="31"/>
      <c r="AR147" s="229" t="s">
        <v>226</v>
      </c>
      <c r="AT147" s="229" t="s">
        <v>262</v>
      </c>
      <c r="AU147" s="229" t="s">
        <v>80</v>
      </c>
      <c r="AY147" s="13" t="s">
        <v>148</v>
      </c>
      <c r="BE147" s="111">
        <f>IF(O147="základní",K147,0)</f>
        <v>0</v>
      </c>
      <c r="BF147" s="111">
        <f>IF(O147="snížená",K147,0)</f>
        <v>0</v>
      </c>
      <c r="BG147" s="111">
        <f>IF(O147="zákl. přenesená",K147,0)</f>
        <v>0</v>
      </c>
      <c r="BH147" s="111">
        <f>IF(O147="sníž. přenesená",K147,0)</f>
        <v>0</v>
      </c>
      <c r="BI147" s="111">
        <f>IF(O147="nulová",K147,0)</f>
        <v>0</v>
      </c>
      <c r="BJ147" s="13" t="s">
        <v>88</v>
      </c>
      <c r="BK147" s="111">
        <f>ROUND(P147*H147,2)</f>
        <v>0</v>
      </c>
      <c r="BL147" s="13" t="s">
        <v>147</v>
      </c>
      <c r="BM147" s="229" t="s">
        <v>1313</v>
      </c>
    </row>
    <row r="148" spans="1:65" s="2" customFormat="1" ht="11.25">
      <c r="A148" s="31"/>
      <c r="B148" s="32"/>
      <c r="C148" s="33"/>
      <c r="D148" s="230" t="s">
        <v>157</v>
      </c>
      <c r="E148" s="33"/>
      <c r="F148" s="231" t="s">
        <v>1312</v>
      </c>
      <c r="G148" s="33"/>
      <c r="H148" s="33"/>
      <c r="I148" s="125"/>
      <c r="J148" s="125"/>
      <c r="K148" s="33"/>
      <c r="L148" s="33"/>
      <c r="M148" s="34"/>
      <c r="N148" s="232"/>
      <c r="O148" s="233"/>
      <c r="P148" s="67"/>
      <c r="Q148" s="67"/>
      <c r="R148" s="67"/>
      <c r="S148" s="67"/>
      <c r="T148" s="67"/>
      <c r="U148" s="67"/>
      <c r="V148" s="67"/>
      <c r="W148" s="67"/>
      <c r="X148" s="67"/>
      <c r="Y148" s="68"/>
      <c r="Z148" s="31"/>
      <c r="AA148" s="31"/>
      <c r="AB148" s="31"/>
      <c r="AC148" s="31"/>
      <c r="AD148" s="31"/>
      <c r="AE148" s="31"/>
      <c r="AT148" s="13" t="s">
        <v>157</v>
      </c>
      <c r="AU148" s="13" t="s">
        <v>80</v>
      </c>
    </row>
    <row r="149" spans="1:65" s="2" customFormat="1" ht="21.75" customHeight="1">
      <c r="A149" s="31"/>
      <c r="B149" s="32"/>
      <c r="C149" s="234" t="s">
        <v>246</v>
      </c>
      <c r="D149" s="234" t="s">
        <v>262</v>
      </c>
      <c r="E149" s="235" t="s">
        <v>1314</v>
      </c>
      <c r="F149" s="236" t="s">
        <v>1315</v>
      </c>
      <c r="G149" s="237" t="s">
        <v>153</v>
      </c>
      <c r="H149" s="238">
        <v>1</v>
      </c>
      <c r="I149" s="239"/>
      <c r="J149" s="240"/>
      <c r="K149" s="241">
        <f>ROUND(P149*H149,2)</f>
        <v>0</v>
      </c>
      <c r="L149" s="236" t="s">
        <v>154</v>
      </c>
      <c r="M149" s="242"/>
      <c r="N149" s="243" t="s">
        <v>1</v>
      </c>
      <c r="O149" s="225" t="s">
        <v>43</v>
      </c>
      <c r="P149" s="226">
        <f>I149+J149</f>
        <v>0</v>
      </c>
      <c r="Q149" s="226">
        <f>ROUND(I149*H149,2)</f>
        <v>0</v>
      </c>
      <c r="R149" s="226">
        <f>ROUND(J149*H149,2)</f>
        <v>0</v>
      </c>
      <c r="S149" s="67"/>
      <c r="T149" s="227">
        <f>S149*H149</f>
        <v>0</v>
      </c>
      <c r="U149" s="227">
        <v>0</v>
      </c>
      <c r="V149" s="227">
        <f>U149*H149</f>
        <v>0</v>
      </c>
      <c r="W149" s="227">
        <v>0</v>
      </c>
      <c r="X149" s="227">
        <f>W149*H149</f>
        <v>0</v>
      </c>
      <c r="Y149" s="228" t="s">
        <v>1</v>
      </c>
      <c r="Z149" s="31"/>
      <c r="AA149" s="31"/>
      <c r="AB149" s="31"/>
      <c r="AC149" s="31"/>
      <c r="AD149" s="31"/>
      <c r="AE149" s="31"/>
      <c r="AR149" s="229" t="s">
        <v>226</v>
      </c>
      <c r="AT149" s="229" t="s">
        <v>262</v>
      </c>
      <c r="AU149" s="229" t="s">
        <v>80</v>
      </c>
      <c r="AY149" s="13" t="s">
        <v>148</v>
      </c>
      <c r="BE149" s="111">
        <f>IF(O149="základní",K149,0)</f>
        <v>0</v>
      </c>
      <c r="BF149" s="111">
        <f>IF(O149="snížená",K149,0)</f>
        <v>0</v>
      </c>
      <c r="BG149" s="111">
        <f>IF(O149="zákl. přenesená",K149,0)</f>
        <v>0</v>
      </c>
      <c r="BH149" s="111">
        <f>IF(O149="sníž. přenesená",K149,0)</f>
        <v>0</v>
      </c>
      <c r="BI149" s="111">
        <f>IF(O149="nulová",K149,0)</f>
        <v>0</v>
      </c>
      <c r="BJ149" s="13" t="s">
        <v>88</v>
      </c>
      <c r="BK149" s="111">
        <f>ROUND(P149*H149,2)</f>
        <v>0</v>
      </c>
      <c r="BL149" s="13" t="s">
        <v>147</v>
      </c>
      <c r="BM149" s="229" t="s">
        <v>1316</v>
      </c>
    </row>
    <row r="150" spans="1:65" s="2" customFormat="1" ht="11.25">
      <c r="A150" s="31"/>
      <c r="B150" s="32"/>
      <c r="C150" s="33"/>
      <c r="D150" s="230" t="s">
        <v>157</v>
      </c>
      <c r="E150" s="33"/>
      <c r="F150" s="231" t="s">
        <v>1315</v>
      </c>
      <c r="G150" s="33"/>
      <c r="H150" s="33"/>
      <c r="I150" s="125"/>
      <c r="J150" s="125"/>
      <c r="K150" s="33"/>
      <c r="L150" s="33"/>
      <c r="M150" s="34"/>
      <c r="N150" s="232"/>
      <c r="O150" s="233"/>
      <c r="P150" s="67"/>
      <c r="Q150" s="67"/>
      <c r="R150" s="67"/>
      <c r="S150" s="67"/>
      <c r="T150" s="67"/>
      <c r="U150" s="67"/>
      <c r="V150" s="67"/>
      <c r="W150" s="67"/>
      <c r="X150" s="67"/>
      <c r="Y150" s="68"/>
      <c r="Z150" s="31"/>
      <c r="AA150" s="31"/>
      <c r="AB150" s="31"/>
      <c r="AC150" s="31"/>
      <c r="AD150" s="31"/>
      <c r="AE150" s="31"/>
      <c r="AT150" s="13" t="s">
        <v>157</v>
      </c>
      <c r="AU150" s="13" t="s">
        <v>80</v>
      </c>
    </row>
    <row r="151" spans="1:65" s="2" customFormat="1" ht="21.75" customHeight="1">
      <c r="A151" s="31"/>
      <c r="B151" s="32"/>
      <c r="C151" s="234" t="s">
        <v>251</v>
      </c>
      <c r="D151" s="234" t="s">
        <v>262</v>
      </c>
      <c r="E151" s="235" t="s">
        <v>1317</v>
      </c>
      <c r="F151" s="236" t="s">
        <v>1318</v>
      </c>
      <c r="G151" s="237" t="s">
        <v>153</v>
      </c>
      <c r="H151" s="238">
        <v>1</v>
      </c>
      <c r="I151" s="239"/>
      <c r="J151" s="240"/>
      <c r="K151" s="241">
        <f>ROUND(P151*H151,2)</f>
        <v>0</v>
      </c>
      <c r="L151" s="236" t="s">
        <v>154</v>
      </c>
      <c r="M151" s="242"/>
      <c r="N151" s="243" t="s">
        <v>1</v>
      </c>
      <c r="O151" s="225" t="s">
        <v>43</v>
      </c>
      <c r="P151" s="226">
        <f>I151+J151</f>
        <v>0</v>
      </c>
      <c r="Q151" s="226">
        <f>ROUND(I151*H151,2)</f>
        <v>0</v>
      </c>
      <c r="R151" s="226">
        <f>ROUND(J151*H151,2)</f>
        <v>0</v>
      </c>
      <c r="S151" s="67"/>
      <c r="T151" s="227">
        <f>S151*H151</f>
        <v>0</v>
      </c>
      <c r="U151" s="227">
        <v>0</v>
      </c>
      <c r="V151" s="227">
        <f>U151*H151</f>
        <v>0</v>
      </c>
      <c r="W151" s="227">
        <v>0</v>
      </c>
      <c r="X151" s="227">
        <f>W151*H151</f>
        <v>0</v>
      </c>
      <c r="Y151" s="228" t="s">
        <v>1</v>
      </c>
      <c r="Z151" s="31"/>
      <c r="AA151" s="31"/>
      <c r="AB151" s="31"/>
      <c r="AC151" s="31"/>
      <c r="AD151" s="31"/>
      <c r="AE151" s="31"/>
      <c r="AR151" s="229" t="s">
        <v>226</v>
      </c>
      <c r="AT151" s="229" t="s">
        <v>262</v>
      </c>
      <c r="AU151" s="229" t="s">
        <v>80</v>
      </c>
      <c r="AY151" s="13" t="s">
        <v>148</v>
      </c>
      <c r="BE151" s="111">
        <f>IF(O151="základní",K151,0)</f>
        <v>0</v>
      </c>
      <c r="BF151" s="111">
        <f>IF(O151="snížená",K151,0)</f>
        <v>0</v>
      </c>
      <c r="BG151" s="111">
        <f>IF(O151="zákl. přenesená",K151,0)</f>
        <v>0</v>
      </c>
      <c r="BH151" s="111">
        <f>IF(O151="sníž. přenesená",K151,0)</f>
        <v>0</v>
      </c>
      <c r="BI151" s="111">
        <f>IF(O151="nulová",K151,0)</f>
        <v>0</v>
      </c>
      <c r="BJ151" s="13" t="s">
        <v>88</v>
      </c>
      <c r="BK151" s="111">
        <f>ROUND(P151*H151,2)</f>
        <v>0</v>
      </c>
      <c r="BL151" s="13" t="s">
        <v>147</v>
      </c>
      <c r="BM151" s="229" t="s">
        <v>1319</v>
      </c>
    </row>
    <row r="152" spans="1:65" s="2" customFormat="1" ht="11.25">
      <c r="A152" s="31"/>
      <c r="B152" s="32"/>
      <c r="C152" s="33"/>
      <c r="D152" s="230" t="s">
        <v>157</v>
      </c>
      <c r="E152" s="33"/>
      <c r="F152" s="231" t="s">
        <v>1318</v>
      </c>
      <c r="G152" s="33"/>
      <c r="H152" s="33"/>
      <c r="I152" s="125"/>
      <c r="J152" s="125"/>
      <c r="K152" s="33"/>
      <c r="L152" s="33"/>
      <c r="M152" s="34"/>
      <c r="N152" s="232"/>
      <c r="O152" s="233"/>
      <c r="P152" s="67"/>
      <c r="Q152" s="67"/>
      <c r="R152" s="67"/>
      <c r="S152" s="67"/>
      <c r="T152" s="67"/>
      <c r="U152" s="67"/>
      <c r="V152" s="67"/>
      <c r="W152" s="67"/>
      <c r="X152" s="67"/>
      <c r="Y152" s="68"/>
      <c r="Z152" s="31"/>
      <c r="AA152" s="31"/>
      <c r="AB152" s="31"/>
      <c r="AC152" s="31"/>
      <c r="AD152" s="31"/>
      <c r="AE152" s="31"/>
      <c r="AT152" s="13" t="s">
        <v>157</v>
      </c>
      <c r="AU152" s="13" t="s">
        <v>80</v>
      </c>
    </row>
    <row r="153" spans="1:65" s="2" customFormat="1" ht="21.75" customHeight="1">
      <c r="A153" s="31"/>
      <c r="B153" s="32"/>
      <c r="C153" s="234" t="s">
        <v>256</v>
      </c>
      <c r="D153" s="234" t="s">
        <v>262</v>
      </c>
      <c r="E153" s="235" t="s">
        <v>1320</v>
      </c>
      <c r="F153" s="236" t="s">
        <v>1321</v>
      </c>
      <c r="G153" s="237" t="s">
        <v>153</v>
      </c>
      <c r="H153" s="238">
        <v>1</v>
      </c>
      <c r="I153" s="239"/>
      <c r="J153" s="240"/>
      <c r="K153" s="241">
        <f>ROUND(P153*H153,2)</f>
        <v>0</v>
      </c>
      <c r="L153" s="236" t="s">
        <v>154</v>
      </c>
      <c r="M153" s="242"/>
      <c r="N153" s="243" t="s">
        <v>1</v>
      </c>
      <c r="O153" s="225" t="s">
        <v>43</v>
      </c>
      <c r="P153" s="226">
        <f>I153+J153</f>
        <v>0</v>
      </c>
      <c r="Q153" s="226">
        <f>ROUND(I153*H153,2)</f>
        <v>0</v>
      </c>
      <c r="R153" s="226">
        <f>ROUND(J153*H153,2)</f>
        <v>0</v>
      </c>
      <c r="S153" s="67"/>
      <c r="T153" s="227">
        <f>S153*H153</f>
        <v>0</v>
      </c>
      <c r="U153" s="227">
        <v>0</v>
      </c>
      <c r="V153" s="227">
        <f>U153*H153</f>
        <v>0</v>
      </c>
      <c r="W153" s="227">
        <v>0</v>
      </c>
      <c r="X153" s="227">
        <f>W153*H153</f>
        <v>0</v>
      </c>
      <c r="Y153" s="228" t="s">
        <v>1</v>
      </c>
      <c r="Z153" s="31"/>
      <c r="AA153" s="31"/>
      <c r="AB153" s="31"/>
      <c r="AC153" s="31"/>
      <c r="AD153" s="31"/>
      <c r="AE153" s="31"/>
      <c r="AR153" s="229" t="s">
        <v>226</v>
      </c>
      <c r="AT153" s="229" t="s">
        <v>262</v>
      </c>
      <c r="AU153" s="229" t="s">
        <v>80</v>
      </c>
      <c r="AY153" s="13" t="s">
        <v>148</v>
      </c>
      <c r="BE153" s="111">
        <f>IF(O153="základní",K153,0)</f>
        <v>0</v>
      </c>
      <c r="BF153" s="111">
        <f>IF(O153="snížená",K153,0)</f>
        <v>0</v>
      </c>
      <c r="BG153" s="111">
        <f>IF(O153="zákl. přenesená",K153,0)</f>
        <v>0</v>
      </c>
      <c r="BH153" s="111">
        <f>IF(O153="sníž. přenesená",K153,0)</f>
        <v>0</v>
      </c>
      <c r="BI153" s="111">
        <f>IF(O153="nulová",K153,0)</f>
        <v>0</v>
      </c>
      <c r="BJ153" s="13" t="s">
        <v>88</v>
      </c>
      <c r="BK153" s="111">
        <f>ROUND(P153*H153,2)</f>
        <v>0</v>
      </c>
      <c r="BL153" s="13" t="s">
        <v>147</v>
      </c>
      <c r="BM153" s="229" t="s">
        <v>1322</v>
      </c>
    </row>
    <row r="154" spans="1:65" s="2" customFormat="1" ht="11.25">
      <c r="A154" s="31"/>
      <c r="B154" s="32"/>
      <c r="C154" s="33"/>
      <c r="D154" s="230" t="s">
        <v>157</v>
      </c>
      <c r="E154" s="33"/>
      <c r="F154" s="231" t="s">
        <v>1321</v>
      </c>
      <c r="G154" s="33"/>
      <c r="H154" s="33"/>
      <c r="I154" s="125"/>
      <c r="J154" s="125"/>
      <c r="K154" s="33"/>
      <c r="L154" s="33"/>
      <c r="M154" s="34"/>
      <c r="N154" s="232"/>
      <c r="O154" s="233"/>
      <c r="P154" s="67"/>
      <c r="Q154" s="67"/>
      <c r="R154" s="67"/>
      <c r="S154" s="67"/>
      <c r="T154" s="67"/>
      <c r="U154" s="67"/>
      <c r="V154" s="67"/>
      <c r="W154" s="67"/>
      <c r="X154" s="67"/>
      <c r="Y154" s="68"/>
      <c r="Z154" s="31"/>
      <c r="AA154" s="31"/>
      <c r="AB154" s="31"/>
      <c r="AC154" s="31"/>
      <c r="AD154" s="31"/>
      <c r="AE154" s="31"/>
      <c r="AT154" s="13" t="s">
        <v>157</v>
      </c>
      <c r="AU154" s="13" t="s">
        <v>80</v>
      </c>
    </row>
    <row r="155" spans="1:65" s="2" customFormat="1" ht="21.75" customHeight="1">
      <c r="A155" s="31"/>
      <c r="B155" s="32"/>
      <c r="C155" s="234" t="s">
        <v>9</v>
      </c>
      <c r="D155" s="234" t="s">
        <v>262</v>
      </c>
      <c r="E155" s="235" t="s">
        <v>1323</v>
      </c>
      <c r="F155" s="236" t="s">
        <v>1324</v>
      </c>
      <c r="G155" s="237" t="s">
        <v>153</v>
      </c>
      <c r="H155" s="238">
        <v>1</v>
      </c>
      <c r="I155" s="239"/>
      <c r="J155" s="240"/>
      <c r="K155" s="241">
        <f>ROUND(P155*H155,2)</f>
        <v>0</v>
      </c>
      <c r="L155" s="236" t="s">
        <v>154</v>
      </c>
      <c r="M155" s="242"/>
      <c r="N155" s="243" t="s">
        <v>1</v>
      </c>
      <c r="O155" s="225" t="s">
        <v>43</v>
      </c>
      <c r="P155" s="226">
        <f>I155+J155</f>
        <v>0</v>
      </c>
      <c r="Q155" s="226">
        <f>ROUND(I155*H155,2)</f>
        <v>0</v>
      </c>
      <c r="R155" s="226">
        <f>ROUND(J155*H155,2)</f>
        <v>0</v>
      </c>
      <c r="S155" s="67"/>
      <c r="T155" s="227">
        <f>S155*H155</f>
        <v>0</v>
      </c>
      <c r="U155" s="227">
        <v>0</v>
      </c>
      <c r="V155" s="227">
        <f>U155*H155</f>
        <v>0</v>
      </c>
      <c r="W155" s="227">
        <v>0</v>
      </c>
      <c r="X155" s="227">
        <f>W155*H155</f>
        <v>0</v>
      </c>
      <c r="Y155" s="228" t="s">
        <v>1</v>
      </c>
      <c r="Z155" s="31"/>
      <c r="AA155" s="31"/>
      <c r="AB155" s="31"/>
      <c r="AC155" s="31"/>
      <c r="AD155" s="31"/>
      <c r="AE155" s="31"/>
      <c r="AR155" s="229" t="s">
        <v>226</v>
      </c>
      <c r="AT155" s="229" t="s">
        <v>262</v>
      </c>
      <c r="AU155" s="229" t="s">
        <v>80</v>
      </c>
      <c r="AY155" s="13" t="s">
        <v>148</v>
      </c>
      <c r="BE155" s="111">
        <f>IF(O155="základní",K155,0)</f>
        <v>0</v>
      </c>
      <c r="BF155" s="111">
        <f>IF(O155="snížená",K155,0)</f>
        <v>0</v>
      </c>
      <c r="BG155" s="111">
        <f>IF(O155="zákl. přenesená",K155,0)</f>
        <v>0</v>
      </c>
      <c r="BH155" s="111">
        <f>IF(O155="sníž. přenesená",K155,0)</f>
        <v>0</v>
      </c>
      <c r="BI155" s="111">
        <f>IF(O155="nulová",K155,0)</f>
        <v>0</v>
      </c>
      <c r="BJ155" s="13" t="s">
        <v>88</v>
      </c>
      <c r="BK155" s="111">
        <f>ROUND(P155*H155,2)</f>
        <v>0</v>
      </c>
      <c r="BL155" s="13" t="s">
        <v>147</v>
      </c>
      <c r="BM155" s="229" t="s">
        <v>1325</v>
      </c>
    </row>
    <row r="156" spans="1:65" s="2" customFormat="1" ht="11.25">
      <c r="A156" s="31"/>
      <c r="B156" s="32"/>
      <c r="C156" s="33"/>
      <c r="D156" s="230" t="s">
        <v>157</v>
      </c>
      <c r="E156" s="33"/>
      <c r="F156" s="231" t="s">
        <v>1324</v>
      </c>
      <c r="G156" s="33"/>
      <c r="H156" s="33"/>
      <c r="I156" s="125"/>
      <c r="J156" s="125"/>
      <c r="K156" s="33"/>
      <c r="L156" s="33"/>
      <c r="M156" s="34"/>
      <c r="N156" s="232"/>
      <c r="O156" s="233"/>
      <c r="P156" s="67"/>
      <c r="Q156" s="67"/>
      <c r="R156" s="67"/>
      <c r="S156" s="67"/>
      <c r="T156" s="67"/>
      <c r="U156" s="67"/>
      <c r="V156" s="67"/>
      <c r="W156" s="67"/>
      <c r="X156" s="67"/>
      <c r="Y156" s="68"/>
      <c r="Z156" s="31"/>
      <c r="AA156" s="31"/>
      <c r="AB156" s="31"/>
      <c r="AC156" s="31"/>
      <c r="AD156" s="31"/>
      <c r="AE156" s="31"/>
      <c r="AT156" s="13" t="s">
        <v>157</v>
      </c>
      <c r="AU156" s="13" t="s">
        <v>80</v>
      </c>
    </row>
    <row r="157" spans="1:65" s="2" customFormat="1" ht="21.75" customHeight="1">
      <c r="A157" s="31"/>
      <c r="B157" s="32"/>
      <c r="C157" s="234" t="s">
        <v>270</v>
      </c>
      <c r="D157" s="234" t="s">
        <v>262</v>
      </c>
      <c r="E157" s="235" t="s">
        <v>1326</v>
      </c>
      <c r="F157" s="236" t="s">
        <v>1327</v>
      </c>
      <c r="G157" s="237" t="s">
        <v>153</v>
      </c>
      <c r="H157" s="238">
        <v>1</v>
      </c>
      <c r="I157" s="239"/>
      <c r="J157" s="240"/>
      <c r="K157" s="241">
        <f>ROUND(P157*H157,2)</f>
        <v>0</v>
      </c>
      <c r="L157" s="236" t="s">
        <v>154</v>
      </c>
      <c r="M157" s="242"/>
      <c r="N157" s="243" t="s">
        <v>1</v>
      </c>
      <c r="O157" s="225" t="s">
        <v>43</v>
      </c>
      <c r="P157" s="226">
        <f>I157+J157</f>
        <v>0</v>
      </c>
      <c r="Q157" s="226">
        <f>ROUND(I157*H157,2)</f>
        <v>0</v>
      </c>
      <c r="R157" s="226">
        <f>ROUND(J157*H157,2)</f>
        <v>0</v>
      </c>
      <c r="S157" s="67"/>
      <c r="T157" s="227">
        <f>S157*H157</f>
        <v>0</v>
      </c>
      <c r="U157" s="227">
        <v>0</v>
      </c>
      <c r="V157" s="227">
        <f>U157*H157</f>
        <v>0</v>
      </c>
      <c r="W157" s="227">
        <v>0</v>
      </c>
      <c r="X157" s="227">
        <f>W157*H157</f>
        <v>0</v>
      </c>
      <c r="Y157" s="228" t="s">
        <v>1</v>
      </c>
      <c r="Z157" s="31"/>
      <c r="AA157" s="31"/>
      <c r="AB157" s="31"/>
      <c r="AC157" s="31"/>
      <c r="AD157" s="31"/>
      <c r="AE157" s="31"/>
      <c r="AR157" s="229" t="s">
        <v>226</v>
      </c>
      <c r="AT157" s="229" t="s">
        <v>262</v>
      </c>
      <c r="AU157" s="229" t="s">
        <v>80</v>
      </c>
      <c r="AY157" s="13" t="s">
        <v>148</v>
      </c>
      <c r="BE157" s="111">
        <f>IF(O157="základní",K157,0)</f>
        <v>0</v>
      </c>
      <c r="BF157" s="111">
        <f>IF(O157="snížená",K157,0)</f>
        <v>0</v>
      </c>
      <c r="BG157" s="111">
        <f>IF(O157="zákl. přenesená",K157,0)</f>
        <v>0</v>
      </c>
      <c r="BH157" s="111">
        <f>IF(O157="sníž. přenesená",K157,0)</f>
        <v>0</v>
      </c>
      <c r="BI157" s="111">
        <f>IF(O157="nulová",K157,0)</f>
        <v>0</v>
      </c>
      <c r="BJ157" s="13" t="s">
        <v>88</v>
      </c>
      <c r="BK157" s="111">
        <f>ROUND(P157*H157,2)</f>
        <v>0</v>
      </c>
      <c r="BL157" s="13" t="s">
        <v>147</v>
      </c>
      <c r="BM157" s="229" t="s">
        <v>1328</v>
      </c>
    </row>
    <row r="158" spans="1:65" s="2" customFormat="1" ht="11.25">
      <c r="A158" s="31"/>
      <c r="B158" s="32"/>
      <c r="C158" s="33"/>
      <c r="D158" s="230" t="s">
        <v>157</v>
      </c>
      <c r="E158" s="33"/>
      <c r="F158" s="231" t="s">
        <v>1327</v>
      </c>
      <c r="G158" s="33"/>
      <c r="H158" s="33"/>
      <c r="I158" s="125"/>
      <c r="J158" s="125"/>
      <c r="K158" s="33"/>
      <c r="L158" s="33"/>
      <c r="M158" s="34"/>
      <c r="N158" s="232"/>
      <c r="O158" s="233"/>
      <c r="P158" s="67"/>
      <c r="Q158" s="67"/>
      <c r="R158" s="67"/>
      <c r="S158" s="67"/>
      <c r="T158" s="67"/>
      <c r="U158" s="67"/>
      <c r="V158" s="67"/>
      <c r="W158" s="67"/>
      <c r="X158" s="67"/>
      <c r="Y158" s="68"/>
      <c r="Z158" s="31"/>
      <c r="AA158" s="31"/>
      <c r="AB158" s="31"/>
      <c r="AC158" s="31"/>
      <c r="AD158" s="31"/>
      <c r="AE158" s="31"/>
      <c r="AT158" s="13" t="s">
        <v>157</v>
      </c>
      <c r="AU158" s="13" t="s">
        <v>80</v>
      </c>
    </row>
    <row r="159" spans="1:65" s="2" customFormat="1" ht="21.75" customHeight="1">
      <c r="A159" s="31"/>
      <c r="B159" s="32"/>
      <c r="C159" s="234" t="s">
        <v>275</v>
      </c>
      <c r="D159" s="234" t="s">
        <v>262</v>
      </c>
      <c r="E159" s="235" t="s">
        <v>1329</v>
      </c>
      <c r="F159" s="236" t="s">
        <v>1330</v>
      </c>
      <c r="G159" s="237" t="s">
        <v>153</v>
      </c>
      <c r="H159" s="238">
        <v>1</v>
      </c>
      <c r="I159" s="239"/>
      <c r="J159" s="240"/>
      <c r="K159" s="241">
        <f>ROUND(P159*H159,2)</f>
        <v>0</v>
      </c>
      <c r="L159" s="236" t="s">
        <v>154</v>
      </c>
      <c r="M159" s="242"/>
      <c r="N159" s="243" t="s">
        <v>1</v>
      </c>
      <c r="O159" s="225" t="s">
        <v>43</v>
      </c>
      <c r="P159" s="226">
        <f>I159+J159</f>
        <v>0</v>
      </c>
      <c r="Q159" s="226">
        <f>ROUND(I159*H159,2)</f>
        <v>0</v>
      </c>
      <c r="R159" s="226">
        <f>ROUND(J159*H159,2)</f>
        <v>0</v>
      </c>
      <c r="S159" s="67"/>
      <c r="T159" s="227">
        <f>S159*H159</f>
        <v>0</v>
      </c>
      <c r="U159" s="227">
        <v>0</v>
      </c>
      <c r="V159" s="227">
        <f>U159*H159</f>
        <v>0</v>
      </c>
      <c r="W159" s="227">
        <v>0</v>
      </c>
      <c r="X159" s="227">
        <f>W159*H159</f>
        <v>0</v>
      </c>
      <c r="Y159" s="228" t="s">
        <v>1</v>
      </c>
      <c r="Z159" s="31"/>
      <c r="AA159" s="31"/>
      <c r="AB159" s="31"/>
      <c r="AC159" s="31"/>
      <c r="AD159" s="31"/>
      <c r="AE159" s="31"/>
      <c r="AR159" s="229" t="s">
        <v>226</v>
      </c>
      <c r="AT159" s="229" t="s">
        <v>262</v>
      </c>
      <c r="AU159" s="229" t="s">
        <v>80</v>
      </c>
      <c r="AY159" s="13" t="s">
        <v>148</v>
      </c>
      <c r="BE159" s="111">
        <f>IF(O159="základní",K159,0)</f>
        <v>0</v>
      </c>
      <c r="BF159" s="111">
        <f>IF(O159="snížená",K159,0)</f>
        <v>0</v>
      </c>
      <c r="BG159" s="111">
        <f>IF(O159="zákl. přenesená",K159,0)</f>
        <v>0</v>
      </c>
      <c r="BH159" s="111">
        <f>IF(O159="sníž. přenesená",K159,0)</f>
        <v>0</v>
      </c>
      <c r="BI159" s="111">
        <f>IF(O159="nulová",K159,0)</f>
        <v>0</v>
      </c>
      <c r="BJ159" s="13" t="s">
        <v>88</v>
      </c>
      <c r="BK159" s="111">
        <f>ROUND(P159*H159,2)</f>
        <v>0</v>
      </c>
      <c r="BL159" s="13" t="s">
        <v>147</v>
      </c>
      <c r="BM159" s="229" t="s">
        <v>1331</v>
      </c>
    </row>
    <row r="160" spans="1:65" s="2" customFormat="1" ht="11.25">
      <c r="A160" s="31"/>
      <c r="B160" s="32"/>
      <c r="C160" s="33"/>
      <c r="D160" s="230" t="s">
        <v>157</v>
      </c>
      <c r="E160" s="33"/>
      <c r="F160" s="231" t="s">
        <v>1330</v>
      </c>
      <c r="G160" s="33"/>
      <c r="H160" s="33"/>
      <c r="I160" s="125"/>
      <c r="J160" s="125"/>
      <c r="K160" s="33"/>
      <c r="L160" s="33"/>
      <c r="M160" s="34"/>
      <c r="N160" s="232"/>
      <c r="O160" s="233"/>
      <c r="P160" s="67"/>
      <c r="Q160" s="67"/>
      <c r="R160" s="67"/>
      <c r="S160" s="67"/>
      <c r="T160" s="67"/>
      <c r="U160" s="67"/>
      <c r="V160" s="67"/>
      <c r="W160" s="67"/>
      <c r="X160" s="67"/>
      <c r="Y160" s="68"/>
      <c r="Z160" s="31"/>
      <c r="AA160" s="31"/>
      <c r="AB160" s="31"/>
      <c r="AC160" s="31"/>
      <c r="AD160" s="31"/>
      <c r="AE160" s="31"/>
      <c r="AT160" s="13" t="s">
        <v>157</v>
      </c>
      <c r="AU160" s="13" t="s">
        <v>80</v>
      </c>
    </row>
    <row r="161" spans="1:65" s="2" customFormat="1" ht="21.75" customHeight="1">
      <c r="A161" s="31"/>
      <c r="B161" s="32"/>
      <c r="C161" s="234" t="s">
        <v>280</v>
      </c>
      <c r="D161" s="234" t="s">
        <v>262</v>
      </c>
      <c r="E161" s="235" t="s">
        <v>1332</v>
      </c>
      <c r="F161" s="236" t="s">
        <v>1333</v>
      </c>
      <c r="G161" s="237" t="s">
        <v>153</v>
      </c>
      <c r="H161" s="238">
        <v>1</v>
      </c>
      <c r="I161" s="239"/>
      <c r="J161" s="240"/>
      <c r="K161" s="241">
        <f>ROUND(P161*H161,2)</f>
        <v>0</v>
      </c>
      <c r="L161" s="236" t="s">
        <v>154</v>
      </c>
      <c r="M161" s="242"/>
      <c r="N161" s="243" t="s">
        <v>1</v>
      </c>
      <c r="O161" s="225" t="s">
        <v>43</v>
      </c>
      <c r="P161" s="226">
        <f>I161+J161</f>
        <v>0</v>
      </c>
      <c r="Q161" s="226">
        <f>ROUND(I161*H161,2)</f>
        <v>0</v>
      </c>
      <c r="R161" s="226">
        <f>ROUND(J161*H161,2)</f>
        <v>0</v>
      </c>
      <c r="S161" s="67"/>
      <c r="T161" s="227">
        <f>S161*H161</f>
        <v>0</v>
      </c>
      <c r="U161" s="227">
        <v>0</v>
      </c>
      <c r="V161" s="227">
        <f>U161*H161</f>
        <v>0</v>
      </c>
      <c r="W161" s="227">
        <v>0</v>
      </c>
      <c r="X161" s="227">
        <f>W161*H161</f>
        <v>0</v>
      </c>
      <c r="Y161" s="228" t="s">
        <v>1</v>
      </c>
      <c r="Z161" s="31"/>
      <c r="AA161" s="31"/>
      <c r="AB161" s="31"/>
      <c r="AC161" s="31"/>
      <c r="AD161" s="31"/>
      <c r="AE161" s="31"/>
      <c r="AR161" s="229" t="s">
        <v>226</v>
      </c>
      <c r="AT161" s="229" t="s">
        <v>262</v>
      </c>
      <c r="AU161" s="229" t="s">
        <v>80</v>
      </c>
      <c r="AY161" s="13" t="s">
        <v>148</v>
      </c>
      <c r="BE161" s="111">
        <f>IF(O161="základní",K161,0)</f>
        <v>0</v>
      </c>
      <c r="BF161" s="111">
        <f>IF(O161="snížená",K161,0)</f>
        <v>0</v>
      </c>
      <c r="BG161" s="111">
        <f>IF(O161="zákl. přenesená",K161,0)</f>
        <v>0</v>
      </c>
      <c r="BH161" s="111">
        <f>IF(O161="sníž. přenesená",K161,0)</f>
        <v>0</v>
      </c>
      <c r="BI161" s="111">
        <f>IF(O161="nulová",K161,0)</f>
        <v>0</v>
      </c>
      <c r="BJ161" s="13" t="s">
        <v>88</v>
      </c>
      <c r="BK161" s="111">
        <f>ROUND(P161*H161,2)</f>
        <v>0</v>
      </c>
      <c r="BL161" s="13" t="s">
        <v>147</v>
      </c>
      <c r="BM161" s="229" t="s">
        <v>1334</v>
      </c>
    </row>
    <row r="162" spans="1:65" s="2" customFormat="1" ht="11.25">
      <c r="A162" s="31"/>
      <c r="B162" s="32"/>
      <c r="C162" s="33"/>
      <c r="D162" s="230" t="s">
        <v>157</v>
      </c>
      <c r="E162" s="33"/>
      <c r="F162" s="231" t="s">
        <v>1333</v>
      </c>
      <c r="G162" s="33"/>
      <c r="H162" s="33"/>
      <c r="I162" s="125"/>
      <c r="J162" s="125"/>
      <c r="K162" s="33"/>
      <c r="L162" s="33"/>
      <c r="M162" s="34"/>
      <c r="N162" s="232"/>
      <c r="O162" s="233"/>
      <c r="P162" s="67"/>
      <c r="Q162" s="67"/>
      <c r="R162" s="67"/>
      <c r="S162" s="67"/>
      <c r="T162" s="67"/>
      <c r="U162" s="67"/>
      <c r="V162" s="67"/>
      <c r="W162" s="67"/>
      <c r="X162" s="67"/>
      <c r="Y162" s="68"/>
      <c r="Z162" s="31"/>
      <c r="AA162" s="31"/>
      <c r="AB162" s="31"/>
      <c r="AC162" s="31"/>
      <c r="AD162" s="31"/>
      <c r="AE162" s="31"/>
      <c r="AT162" s="13" t="s">
        <v>157</v>
      </c>
      <c r="AU162" s="13" t="s">
        <v>80</v>
      </c>
    </row>
    <row r="163" spans="1:65" s="2" customFormat="1" ht="21.75" customHeight="1">
      <c r="A163" s="31"/>
      <c r="B163" s="32"/>
      <c r="C163" s="234" t="s">
        <v>285</v>
      </c>
      <c r="D163" s="234" t="s">
        <v>262</v>
      </c>
      <c r="E163" s="235" t="s">
        <v>1335</v>
      </c>
      <c r="F163" s="236" t="s">
        <v>1336</v>
      </c>
      <c r="G163" s="237" t="s">
        <v>153</v>
      </c>
      <c r="H163" s="238">
        <v>1</v>
      </c>
      <c r="I163" s="239"/>
      <c r="J163" s="240"/>
      <c r="K163" s="241">
        <f>ROUND(P163*H163,2)</f>
        <v>0</v>
      </c>
      <c r="L163" s="236" t="s">
        <v>154</v>
      </c>
      <c r="M163" s="242"/>
      <c r="N163" s="243" t="s">
        <v>1</v>
      </c>
      <c r="O163" s="225" t="s">
        <v>43</v>
      </c>
      <c r="P163" s="226">
        <f>I163+J163</f>
        <v>0</v>
      </c>
      <c r="Q163" s="226">
        <f>ROUND(I163*H163,2)</f>
        <v>0</v>
      </c>
      <c r="R163" s="226">
        <f>ROUND(J163*H163,2)</f>
        <v>0</v>
      </c>
      <c r="S163" s="67"/>
      <c r="T163" s="227">
        <f>S163*H163</f>
        <v>0</v>
      </c>
      <c r="U163" s="227">
        <v>0</v>
      </c>
      <c r="V163" s="227">
        <f>U163*H163</f>
        <v>0</v>
      </c>
      <c r="W163" s="227">
        <v>0</v>
      </c>
      <c r="X163" s="227">
        <f>W163*H163</f>
        <v>0</v>
      </c>
      <c r="Y163" s="228" t="s">
        <v>1</v>
      </c>
      <c r="Z163" s="31"/>
      <c r="AA163" s="31"/>
      <c r="AB163" s="31"/>
      <c r="AC163" s="31"/>
      <c r="AD163" s="31"/>
      <c r="AE163" s="31"/>
      <c r="AR163" s="229" t="s">
        <v>226</v>
      </c>
      <c r="AT163" s="229" t="s">
        <v>262</v>
      </c>
      <c r="AU163" s="229" t="s">
        <v>80</v>
      </c>
      <c r="AY163" s="13" t="s">
        <v>148</v>
      </c>
      <c r="BE163" s="111">
        <f>IF(O163="základní",K163,0)</f>
        <v>0</v>
      </c>
      <c r="BF163" s="111">
        <f>IF(O163="snížená",K163,0)</f>
        <v>0</v>
      </c>
      <c r="BG163" s="111">
        <f>IF(O163="zákl. přenesená",K163,0)</f>
        <v>0</v>
      </c>
      <c r="BH163" s="111">
        <f>IF(O163="sníž. přenesená",K163,0)</f>
        <v>0</v>
      </c>
      <c r="BI163" s="111">
        <f>IF(O163="nulová",K163,0)</f>
        <v>0</v>
      </c>
      <c r="BJ163" s="13" t="s">
        <v>88</v>
      </c>
      <c r="BK163" s="111">
        <f>ROUND(P163*H163,2)</f>
        <v>0</v>
      </c>
      <c r="BL163" s="13" t="s">
        <v>147</v>
      </c>
      <c r="BM163" s="229" t="s">
        <v>1337</v>
      </c>
    </row>
    <row r="164" spans="1:65" s="2" customFormat="1" ht="11.25">
      <c r="A164" s="31"/>
      <c r="B164" s="32"/>
      <c r="C164" s="33"/>
      <c r="D164" s="230" t="s">
        <v>157</v>
      </c>
      <c r="E164" s="33"/>
      <c r="F164" s="231" t="s">
        <v>1336</v>
      </c>
      <c r="G164" s="33"/>
      <c r="H164" s="33"/>
      <c r="I164" s="125"/>
      <c r="J164" s="125"/>
      <c r="K164" s="33"/>
      <c r="L164" s="33"/>
      <c r="M164" s="34"/>
      <c r="N164" s="232"/>
      <c r="O164" s="233"/>
      <c r="P164" s="67"/>
      <c r="Q164" s="67"/>
      <c r="R164" s="67"/>
      <c r="S164" s="67"/>
      <c r="T164" s="67"/>
      <c r="U164" s="67"/>
      <c r="V164" s="67"/>
      <c r="W164" s="67"/>
      <c r="X164" s="67"/>
      <c r="Y164" s="68"/>
      <c r="Z164" s="31"/>
      <c r="AA164" s="31"/>
      <c r="AB164" s="31"/>
      <c r="AC164" s="31"/>
      <c r="AD164" s="31"/>
      <c r="AE164" s="31"/>
      <c r="AT164" s="13" t="s">
        <v>157</v>
      </c>
      <c r="AU164" s="13" t="s">
        <v>80</v>
      </c>
    </row>
    <row r="165" spans="1:65" s="2" customFormat="1" ht="21.75" customHeight="1">
      <c r="A165" s="31"/>
      <c r="B165" s="32"/>
      <c r="C165" s="234" t="s">
        <v>290</v>
      </c>
      <c r="D165" s="234" t="s">
        <v>262</v>
      </c>
      <c r="E165" s="235" t="s">
        <v>1338</v>
      </c>
      <c r="F165" s="236" t="s">
        <v>1339</v>
      </c>
      <c r="G165" s="237" t="s">
        <v>153</v>
      </c>
      <c r="H165" s="238">
        <v>1</v>
      </c>
      <c r="I165" s="239"/>
      <c r="J165" s="240"/>
      <c r="K165" s="241">
        <f>ROUND(P165*H165,2)</f>
        <v>0</v>
      </c>
      <c r="L165" s="236" t="s">
        <v>154</v>
      </c>
      <c r="M165" s="242"/>
      <c r="N165" s="243" t="s">
        <v>1</v>
      </c>
      <c r="O165" s="225" t="s">
        <v>43</v>
      </c>
      <c r="P165" s="226">
        <f>I165+J165</f>
        <v>0</v>
      </c>
      <c r="Q165" s="226">
        <f>ROUND(I165*H165,2)</f>
        <v>0</v>
      </c>
      <c r="R165" s="226">
        <f>ROUND(J165*H165,2)</f>
        <v>0</v>
      </c>
      <c r="S165" s="67"/>
      <c r="T165" s="227">
        <f>S165*H165</f>
        <v>0</v>
      </c>
      <c r="U165" s="227">
        <v>0</v>
      </c>
      <c r="V165" s="227">
        <f>U165*H165</f>
        <v>0</v>
      </c>
      <c r="W165" s="227">
        <v>0</v>
      </c>
      <c r="X165" s="227">
        <f>W165*H165</f>
        <v>0</v>
      </c>
      <c r="Y165" s="228" t="s">
        <v>1</v>
      </c>
      <c r="Z165" s="31"/>
      <c r="AA165" s="31"/>
      <c r="AB165" s="31"/>
      <c r="AC165" s="31"/>
      <c r="AD165" s="31"/>
      <c r="AE165" s="31"/>
      <c r="AR165" s="229" t="s">
        <v>226</v>
      </c>
      <c r="AT165" s="229" t="s">
        <v>262</v>
      </c>
      <c r="AU165" s="229" t="s">
        <v>80</v>
      </c>
      <c r="AY165" s="13" t="s">
        <v>148</v>
      </c>
      <c r="BE165" s="111">
        <f>IF(O165="základní",K165,0)</f>
        <v>0</v>
      </c>
      <c r="BF165" s="111">
        <f>IF(O165="snížená",K165,0)</f>
        <v>0</v>
      </c>
      <c r="BG165" s="111">
        <f>IF(O165="zákl. přenesená",K165,0)</f>
        <v>0</v>
      </c>
      <c r="BH165" s="111">
        <f>IF(O165="sníž. přenesená",K165,0)</f>
        <v>0</v>
      </c>
      <c r="BI165" s="111">
        <f>IF(O165="nulová",K165,0)</f>
        <v>0</v>
      </c>
      <c r="BJ165" s="13" t="s">
        <v>88</v>
      </c>
      <c r="BK165" s="111">
        <f>ROUND(P165*H165,2)</f>
        <v>0</v>
      </c>
      <c r="BL165" s="13" t="s">
        <v>147</v>
      </c>
      <c r="BM165" s="229" t="s">
        <v>1340</v>
      </c>
    </row>
    <row r="166" spans="1:65" s="2" customFormat="1" ht="11.25">
      <c r="A166" s="31"/>
      <c r="B166" s="32"/>
      <c r="C166" s="33"/>
      <c r="D166" s="230" t="s">
        <v>157</v>
      </c>
      <c r="E166" s="33"/>
      <c r="F166" s="231" t="s">
        <v>1339</v>
      </c>
      <c r="G166" s="33"/>
      <c r="H166" s="33"/>
      <c r="I166" s="125"/>
      <c r="J166" s="125"/>
      <c r="K166" s="33"/>
      <c r="L166" s="33"/>
      <c r="M166" s="34"/>
      <c r="N166" s="232"/>
      <c r="O166" s="233"/>
      <c r="P166" s="67"/>
      <c r="Q166" s="67"/>
      <c r="R166" s="67"/>
      <c r="S166" s="67"/>
      <c r="T166" s="67"/>
      <c r="U166" s="67"/>
      <c r="V166" s="67"/>
      <c r="W166" s="67"/>
      <c r="X166" s="67"/>
      <c r="Y166" s="68"/>
      <c r="Z166" s="31"/>
      <c r="AA166" s="31"/>
      <c r="AB166" s="31"/>
      <c r="AC166" s="31"/>
      <c r="AD166" s="31"/>
      <c r="AE166" s="31"/>
      <c r="AT166" s="13" t="s">
        <v>157</v>
      </c>
      <c r="AU166" s="13" t="s">
        <v>80</v>
      </c>
    </row>
    <row r="167" spans="1:65" s="2" customFormat="1" ht="21.75" customHeight="1">
      <c r="A167" s="31"/>
      <c r="B167" s="32"/>
      <c r="C167" s="234" t="s">
        <v>8</v>
      </c>
      <c r="D167" s="234" t="s">
        <v>262</v>
      </c>
      <c r="E167" s="235" t="s">
        <v>1341</v>
      </c>
      <c r="F167" s="236" t="s">
        <v>1342</v>
      </c>
      <c r="G167" s="237" t="s">
        <v>153</v>
      </c>
      <c r="H167" s="238">
        <v>1</v>
      </c>
      <c r="I167" s="239"/>
      <c r="J167" s="240"/>
      <c r="K167" s="241">
        <f>ROUND(P167*H167,2)</f>
        <v>0</v>
      </c>
      <c r="L167" s="236" t="s">
        <v>154</v>
      </c>
      <c r="M167" s="242"/>
      <c r="N167" s="243" t="s">
        <v>1</v>
      </c>
      <c r="O167" s="225" t="s">
        <v>43</v>
      </c>
      <c r="P167" s="226">
        <f>I167+J167</f>
        <v>0</v>
      </c>
      <c r="Q167" s="226">
        <f>ROUND(I167*H167,2)</f>
        <v>0</v>
      </c>
      <c r="R167" s="226">
        <f>ROUND(J167*H167,2)</f>
        <v>0</v>
      </c>
      <c r="S167" s="67"/>
      <c r="T167" s="227">
        <f>S167*H167</f>
        <v>0</v>
      </c>
      <c r="U167" s="227">
        <v>0</v>
      </c>
      <c r="V167" s="227">
        <f>U167*H167</f>
        <v>0</v>
      </c>
      <c r="W167" s="227">
        <v>0</v>
      </c>
      <c r="X167" s="227">
        <f>W167*H167</f>
        <v>0</v>
      </c>
      <c r="Y167" s="228" t="s">
        <v>1</v>
      </c>
      <c r="Z167" s="31"/>
      <c r="AA167" s="31"/>
      <c r="AB167" s="31"/>
      <c r="AC167" s="31"/>
      <c r="AD167" s="31"/>
      <c r="AE167" s="31"/>
      <c r="AR167" s="229" t="s">
        <v>226</v>
      </c>
      <c r="AT167" s="229" t="s">
        <v>262</v>
      </c>
      <c r="AU167" s="229" t="s">
        <v>80</v>
      </c>
      <c r="AY167" s="13" t="s">
        <v>148</v>
      </c>
      <c r="BE167" s="111">
        <f>IF(O167="základní",K167,0)</f>
        <v>0</v>
      </c>
      <c r="BF167" s="111">
        <f>IF(O167="snížená",K167,0)</f>
        <v>0</v>
      </c>
      <c r="BG167" s="111">
        <f>IF(O167="zákl. přenesená",K167,0)</f>
        <v>0</v>
      </c>
      <c r="BH167" s="111">
        <f>IF(O167="sníž. přenesená",K167,0)</f>
        <v>0</v>
      </c>
      <c r="BI167" s="111">
        <f>IF(O167="nulová",K167,0)</f>
        <v>0</v>
      </c>
      <c r="BJ167" s="13" t="s">
        <v>88</v>
      </c>
      <c r="BK167" s="111">
        <f>ROUND(P167*H167,2)</f>
        <v>0</v>
      </c>
      <c r="BL167" s="13" t="s">
        <v>147</v>
      </c>
      <c r="BM167" s="229" t="s">
        <v>1343</v>
      </c>
    </row>
    <row r="168" spans="1:65" s="2" customFormat="1" ht="11.25">
      <c r="A168" s="31"/>
      <c r="B168" s="32"/>
      <c r="C168" s="33"/>
      <c r="D168" s="230" t="s">
        <v>157</v>
      </c>
      <c r="E168" s="33"/>
      <c r="F168" s="231" t="s">
        <v>1342</v>
      </c>
      <c r="G168" s="33"/>
      <c r="H168" s="33"/>
      <c r="I168" s="125"/>
      <c r="J168" s="125"/>
      <c r="K168" s="33"/>
      <c r="L168" s="33"/>
      <c r="M168" s="34"/>
      <c r="N168" s="232"/>
      <c r="O168" s="233"/>
      <c r="P168" s="67"/>
      <c r="Q168" s="67"/>
      <c r="R168" s="67"/>
      <c r="S168" s="67"/>
      <c r="T168" s="67"/>
      <c r="U168" s="67"/>
      <c r="V168" s="67"/>
      <c r="W168" s="67"/>
      <c r="X168" s="67"/>
      <c r="Y168" s="68"/>
      <c r="Z168" s="31"/>
      <c r="AA168" s="31"/>
      <c r="AB168" s="31"/>
      <c r="AC168" s="31"/>
      <c r="AD168" s="31"/>
      <c r="AE168" s="31"/>
      <c r="AT168" s="13" t="s">
        <v>157</v>
      </c>
      <c r="AU168" s="13" t="s">
        <v>80</v>
      </c>
    </row>
    <row r="169" spans="1:65" s="2" customFormat="1" ht="21.75" customHeight="1">
      <c r="A169" s="31"/>
      <c r="B169" s="32"/>
      <c r="C169" s="234" t="s">
        <v>299</v>
      </c>
      <c r="D169" s="234" t="s">
        <v>262</v>
      </c>
      <c r="E169" s="235" t="s">
        <v>1344</v>
      </c>
      <c r="F169" s="236" t="s">
        <v>1345</v>
      </c>
      <c r="G169" s="237" t="s">
        <v>153</v>
      </c>
      <c r="H169" s="238">
        <v>1</v>
      </c>
      <c r="I169" s="239"/>
      <c r="J169" s="240"/>
      <c r="K169" s="241">
        <f>ROUND(P169*H169,2)</f>
        <v>0</v>
      </c>
      <c r="L169" s="236" t="s">
        <v>154</v>
      </c>
      <c r="M169" s="242"/>
      <c r="N169" s="243" t="s">
        <v>1</v>
      </c>
      <c r="O169" s="225" t="s">
        <v>43</v>
      </c>
      <c r="P169" s="226">
        <f>I169+J169</f>
        <v>0</v>
      </c>
      <c r="Q169" s="226">
        <f>ROUND(I169*H169,2)</f>
        <v>0</v>
      </c>
      <c r="R169" s="226">
        <f>ROUND(J169*H169,2)</f>
        <v>0</v>
      </c>
      <c r="S169" s="67"/>
      <c r="T169" s="227">
        <f>S169*H169</f>
        <v>0</v>
      </c>
      <c r="U169" s="227">
        <v>0</v>
      </c>
      <c r="V169" s="227">
        <f>U169*H169</f>
        <v>0</v>
      </c>
      <c r="W169" s="227">
        <v>0</v>
      </c>
      <c r="X169" s="227">
        <f>W169*H169</f>
        <v>0</v>
      </c>
      <c r="Y169" s="228" t="s">
        <v>1</v>
      </c>
      <c r="Z169" s="31"/>
      <c r="AA169" s="31"/>
      <c r="AB169" s="31"/>
      <c r="AC169" s="31"/>
      <c r="AD169" s="31"/>
      <c r="AE169" s="31"/>
      <c r="AR169" s="229" t="s">
        <v>226</v>
      </c>
      <c r="AT169" s="229" t="s">
        <v>262</v>
      </c>
      <c r="AU169" s="229" t="s">
        <v>80</v>
      </c>
      <c r="AY169" s="13" t="s">
        <v>148</v>
      </c>
      <c r="BE169" s="111">
        <f>IF(O169="základní",K169,0)</f>
        <v>0</v>
      </c>
      <c r="BF169" s="111">
        <f>IF(O169="snížená",K169,0)</f>
        <v>0</v>
      </c>
      <c r="BG169" s="111">
        <f>IF(O169="zákl. přenesená",K169,0)</f>
        <v>0</v>
      </c>
      <c r="BH169" s="111">
        <f>IF(O169="sníž. přenesená",K169,0)</f>
        <v>0</v>
      </c>
      <c r="BI169" s="111">
        <f>IF(O169="nulová",K169,0)</f>
        <v>0</v>
      </c>
      <c r="BJ169" s="13" t="s">
        <v>88</v>
      </c>
      <c r="BK169" s="111">
        <f>ROUND(P169*H169,2)</f>
        <v>0</v>
      </c>
      <c r="BL169" s="13" t="s">
        <v>147</v>
      </c>
      <c r="BM169" s="229" t="s">
        <v>1346</v>
      </c>
    </row>
    <row r="170" spans="1:65" s="2" customFormat="1" ht="11.25">
      <c r="A170" s="31"/>
      <c r="B170" s="32"/>
      <c r="C170" s="33"/>
      <c r="D170" s="230" t="s">
        <v>157</v>
      </c>
      <c r="E170" s="33"/>
      <c r="F170" s="231" t="s">
        <v>1345</v>
      </c>
      <c r="G170" s="33"/>
      <c r="H170" s="33"/>
      <c r="I170" s="125"/>
      <c r="J170" s="125"/>
      <c r="K170" s="33"/>
      <c r="L170" s="33"/>
      <c r="M170" s="34"/>
      <c r="N170" s="232"/>
      <c r="O170" s="233"/>
      <c r="P170" s="67"/>
      <c r="Q170" s="67"/>
      <c r="R170" s="67"/>
      <c r="S170" s="67"/>
      <c r="T170" s="67"/>
      <c r="U170" s="67"/>
      <c r="V170" s="67"/>
      <c r="W170" s="67"/>
      <c r="X170" s="67"/>
      <c r="Y170" s="68"/>
      <c r="Z170" s="31"/>
      <c r="AA170" s="31"/>
      <c r="AB170" s="31"/>
      <c r="AC170" s="31"/>
      <c r="AD170" s="31"/>
      <c r="AE170" s="31"/>
      <c r="AT170" s="13" t="s">
        <v>157</v>
      </c>
      <c r="AU170" s="13" t="s">
        <v>80</v>
      </c>
    </row>
    <row r="171" spans="1:65" s="2" customFormat="1" ht="21.75" customHeight="1">
      <c r="A171" s="31"/>
      <c r="B171" s="32"/>
      <c r="C171" s="234" t="s">
        <v>304</v>
      </c>
      <c r="D171" s="234" t="s">
        <v>262</v>
      </c>
      <c r="E171" s="235" t="s">
        <v>1347</v>
      </c>
      <c r="F171" s="236" t="s">
        <v>1348</v>
      </c>
      <c r="G171" s="237" t="s">
        <v>153</v>
      </c>
      <c r="H171" s="238">
        <v>1</v>
      </c>
      <c r="I171" s="239"/>
      <c r="J171" s="240"/>
      <c r="K171" s="241">
        <f>ROUND(P171*H171,2)</f>
        <v>0</v>
      </c>
      <c r="L171" s="236" t="s">
        <v>154</v>
      </c>
      <c r="M171" s="242"/>
      <c r="N171" s="243" t="s">
        <v>1</v>
      </c>
      <c r="O171" s="225" t="s">
        <v>43</v>
      </c>
      <c r="P171" s="226">
        <f>I171+J171</f>
        <v>0</v>
      </c>
      <c r="Q171" s="226">
        <f>ROUND(I171*H171,2)</f>
        <v>0</v>
      </c>
      <c r="R171" s="226">
        <f>ROUND(J171*H171,2)</f>
        <v>0</v>
      </c>
      <c r="S171" s="67"/>
      <c r="T171" s="227">
        <f>S171*H171</f>
        <v>0</v>
      </c>
      <c r="U171" s="227">
        <v>0</v>
      </c>
      <c r="V171" s="227">
        <f>U171*H171</f>
        <v>0</v>
      </c>
      <c r="W171" s="227">
        <v>0</v>
      </c>
      <c r="X171" s="227">
        <f>W171*H171</f>
        <v>0</v>
      </c>
      <c r="Y171" s="228" t="s">
        <v>1</v>
      </c>
      <c r="Z171" s="31"/>
      <c r="AA171" s="31"/>
      <c r="AB171" s="31"/>
      <c r="AC171" s="31"/>
      <c r="AD171" s="31"/>
      <c r="AE171" s="31"/>
      <c r="AR171" s="229" t="s">
        <v>226</v>
      </c>
      <c r="AT171" s="229" t="s">
        <v>262</v>
      </c>
      <c r="AU171" s="229" t="s">
        <v>80</v>
      </c>
      <c r="AY171" s="13" t="s">
        <v>148</v>
      </c>
      <c r="BE171" s="111">
        <f>IF(O171="základní",K171,0)</f>
        <v>0</v>
      </c>
      <c r="BF171" s="111">
        <f>IF(O171="snížená",K171,0)</f>
        <v>0</v>
      </c>
      <c r="BG171" s="111">
        <f>IF(O171="zákl. přenesená",K171,0)</f>
        <v>0</v>
      </c>
      <c r="BH171" s="111">
        <f>IF(O171="sníž. přenesená",K171,0)</f>
        <v>0</v>
      </c>
      <c r="BI171" s="111">
        <f>IF(O171="nulová",K171,0)</f>
        <v>0</v>
      </c>
      <c r="BJ171" s="13" t="s">
        <v>88</v>
      </c>
      <c r="BK171" s="111">
        <f>ROUND(P171*H171,2)</f>
        <v>0</v>
      </c>
      <c r="BL171" s="13" t="s">
        <v>147</v>
      </c>
      <c r="BM171" s="229" t="s">
        <v>1349</v>
      </c>
    </row>
    <row r="172" spans="1:65" s="2" customFormat="1" ht="11.25">
      <c r="A172" s="31"/>
      <c r="B172" s="32"/>
      <c r="C172" s="33"/>
      <c r="D172" s="230" t="s">
        <v>157</v>
      </c>
      <c r="E172" s="33"/>
      <c r="F172" s="231" t="s">
        <v>1348</v>
      </c>
      <c r="G172" s="33"/>
      <c r="H172" s="33"/>
      <c r="I172" s="125"/>
      <c r="J172" s="125"/>
      <c r="K172" s="33"/>
      <c r="L172" s="33"/>
      <c r="M172" s="34"/>
      <c r="N172" s="232"/>
      <c r="O172" s="233"/>
      <c r="P172" s="67"/>
      <c r="Q172" s="67"/>
      <c r="R172" s="67"/>
      <c r="S172" s="67"/>
      <c r="T172" s="67"/>
      <c r="U172" s="67"/>
      <c r="V172" s="67"/>
      <c r="W172" s="67"/>
      <c r="X172" s="67"/>
      <c r="Y172" s="68"/>
      <c r="Z172" s="31"/>
      <c r="AA172" s="31"/>
      <c r="AB172" s="31"/>
      <c r="AC172" s="31"/>
      <c r="AD172" s="31"/>
      <c r="AE172" s="31"/>
      <c r="AT172" s="13" t="s">
        <v>157</v>
      </c>
      <c r="AU172" s="13" t="s">
        <v>80</v>
      </c>
    </row>
    <row r="173" spans="1:65" s="2" customFormat="1" ht="21.75" customHeight="1">
      <c r="A173" s="31"/>
      <c r="B173" s="32"/>
      <c r="C173" s="234" t="s">
        <v>309</v>
      </c>
      <c r="D173" s="234" t="s">
        <v>262</v>
      </c>
      <c r="E173" s="235" t="s">
        <v>1350</v>
      </c>
      <c r="F173" s="236" t="s">
        <v>1351</v>
      </c>
      <c r="G173" s="237" t="s">
        <v>153</v>
      </c>
      <c r="H173" s="238">
        <v>1</v>
      </c>
      <c r="I173" s="239"/>
      <c r="J173" s="240"/>
      <c r="K173" s="241">
        <f>ROUND(P173*H173,2)</f>
        <v>0</v>
      </c>
      <c r="L173" s="236" t="s">
        <v>154</v>
      </c>
      <c r="M173" s="242"/>
      <c r="N173" s="243" t="s">
        <v>1</v>
      </c>
      <c r="O173" s="225" t="s">
        <v>43</v>
      </c>
      <c r="P173" s="226">
        <f>I173+J173</f>
        <v>0</v>
      </c>
      <c r="Q173" s="226">
        <f>ROUND(I173*H173,2)</f>
        <v>0</v>
      </c>
      <c r="R173" s="226">
        <f>ROUND(J173*H173,2)</f>
        <v>0</v>
      </c>
      <c r="S173" s="67"/>
      <c r="T173" s="227">
        <f>S173*H173</f>
        <v>0</v>
      </c>
      <c r="U173" s="227">
        <v>0</v>
      </c>
      <c r="V173" s="227">
        <f>U173*H173</f>
        <v>0</v>
      </c>
      <c r="W173" s="227">
        <v>0</v>
      </c>
      <c r="X173" s="227">
        <f>W173*H173</f>
        <v>0</v>
      </c>
      <c r="Y173" s="228" t="s">
        <v>1</v>
      </c>
      <c r="Z173" s="31"/>
      <c r="AA173" s="31"/>
      <c r="AB173" s="31"/>
      <c r="AC173" s="31"/>
      <c r="AD173" s="31"/>
      <c r="AE173" s="31"/>
      <c r="AR173" s="229" t="s">
        <v>226</v>
      </c>
      <c r="AT173" s="229" t="s">
        <v>262</v>
      </c>
      <c r="AU173" s="229" t="s">
        <v>80</v>
      </c>
      <c r="AY173" s="13" t="s">
        <v>148</v>
      </c>
      <c r="BE173" s="111">
        <f>IF(O173="základní",K173,0)</f>
        <v>0</v>
      </c>
      <c r="BF173" s="111">
        <f>IF(O173="snížená",K173,0)</f>
        <v>0</v>
      </c>
      <c r="BG173" s="111">
        <f>IF(O173="zákl. přenesená",K173,0)</f>
        <v>0</v>
      </c>
      <c r="BH173" s="111">
        <f>IF(O173="sníž. přenesená",K173,0)</f>
        <v>0</v>
      </c>
      <c r="BI173" s="111">
        <f>IF(O173="nulová",K173,0)</f>
        <v>0</v>
      </c>
      <c r="BJ173" s="13" t="s">
        <v>88</v>
      </c>
      <c r="BK173" s="111">
        <f>ROUND(P173*H173,2)</f>
        <v>0</v>
      </c>
      <c r="BL173" s="13" t="s">
        <v>147</v>
      </c>
      <c r="BM173" s="229" t="s">
        <v>1352</v>
      </c>
    </row>
    <row r="174" spans="1:65" s="2" customFormat="1" ht="11.25">
      <c r="A174" s="31"/>
      <c r="B174" s="32"/>
      <c r="C174" s="33"/>
      <c r="D174" s="230" t="s">
        <v>157</v>
      </c>
      <c r="E174" s="33"/>
      <c r="F174" s="231" t="s">
        <v>1351</v>
      </c>
      <c r="G174" s="33"/>
      <c r="H174" s="33"/>
      <c r="I174" s="125"/>
      <c r="J174" s="125"/>
      <c r="K174" s="33"/>
      <c r="L174" s="33"/>
      <c r="M174" s="34"/>
      <c r="N174" s="232"/>
      <c r="O174" s="233"/>
      <c r="P174" s="67"/>
      <c r="Q174" s="67"/>
      <c r="R174" s="67"/>
      <c r="S174" s="67"/>
      <c r="T174" s="67"/>
      <c r="U174" s="67"/>
      <c r="V174" s="67"/>
      <c r="W174" s="67"/>
      <c r="X174" s="67"/>
      <c r="Y174" s="68"/>
      <c r="Z174" s="31"/>
      <c r="AA174" s="31"/>
      <c r="AB174" s="31"/>
      <c r="AC174" s="31"/>
      <c r="AD174" s="31"/>
      <c r="AE174" s="31"/>
      <c r="AT174" s="13" t="s">
        <v>157</v>
      </c>
      <c r="AU174" s="13" t="s">
        <v>80</v>
      </c>
    </row>
    <row r="175" spans="1:65" s="2" customFormat="1" ht="21.75" customHeight="1">
      <c r="A175" s="31"/>
      <c r="B175" s="32"/>
      <c r="C175" s="234" t="s">
        <v>314</v>
      </c>
      <c r="D175" s="234" t="s">
        <v>262</v>
      </c>
      <c r="E175" s="235" t="s">
        <v>1353</v>
      </c>
      <c r="F175" s="236" t="s">
        <v>1354</v>
      </c>
      <c r="G175" s="237" t="s">
        <v>153</v>
      </c>
      <c r="H175" s="238">
        <v>1</v>
      </c>
      <c r="I175" s="239"/>
      <c r="J175" s="240"/>
      <c r="K175" s="241">
        <f>ROUND(P175*H175,2)</f>
        <v>0</v>
      </c>
      <c r="L175" s="236" t="s">
        <v>154</v>
      </c>
      <c r="M175" s="242"/>
      <c r="N175" s="243" t="s">
        <v>1</v>
      </c>
      <c r="O175" s="225" t="s">
        <v>43</v>
      </c>
      <c r="P175" s="226">
        <f>I175+J175</f>
        <v>0</v>
      </c>
      <c r="Q175" s="226">
        <f>ROUND(I175*H175,2)</f>
        <v>0</v>
      </c>
      <c r="R175" s="226">
        <f>ROUND(J175*H175,2)</f>
        <v>0</v>
      </c>
      <c r="S175" s="67"/>
      <c r="T175" s="227">
        <f>S175*H175</f>
        <v>0</v>
      </c>
      <c r="U175" s="227">
        <v>0</v>
      </c>
      <c r="V175" s="227">
        <f>U175*H175</f>
        <v>0</v>
      </c>
      <c r="W175" s="227">
        <v>0</v>
      </c>
      <c r="X175" s="227">
        <f>W175*H175</f>
        <v>0</v>
      </c>
      <c r="Y175" s="228" t="s">
        <v>1</v>
      </c>
      <c r="Z175" s="31"/>
      <c r="AA175" s="31"/>
      <c r="AB175" s="31"/>
      <c r="AC175" s="31"/>
      <c r="AD175" s="31"/>
      <c r="AE175" s="31"/>
      <c r="AR175" s="229" t="s">
        <v>226</v>
      </c>
      <c r="AT175" s="229" t="s">
        <v>262</v>
      </c>
      <c r="AU175" s="229" t="s">
        <v>80</v>
      </c>
      <c r="AY175" s="13" t="s">
        <v>148</v>
      </c>
      <c r="BE175" s="111">
        <f>IF(O175="základní",K175,0)</f>
        <v>0</v>
      </c>
      <c r="BF175" s="111">
        <f>IF(O175="snížená",K175,0)</f>
        <v>0</v>
      </c>
      <c r="BG175" s="111">
        <f>IF(O175="zákl. přenesená",K175,0)</f>
        <v>0</v>
      </c>
      <c r="BH175" s="111">
        <f>IF(O175="sníž. přenesená",K175,0)</f>
        <v>0</v>
      </c>
      <c r="BI175" s="111">
        <f>IF(O175="nulová",K175,0)</f>
        <v>0</v>
      </c>
      <c r="BJ175" s="13" t="s">
        <v>88</v>
      </c>
      <c r="BK175" s="111">
        <f>ROUND(P175*H175,2)</f>
        <v>0</v>
      </c>
      <c r="BL175" s="13" t="s">
        <v>147</v>
      </c>
      <c r="BM175" s="229" t="s">
        <v>1355</v>
      </c>
    </row>
    <row r="176" spans="1:65" s="2" customFormat="1" ht="11.25">
      <c r="A176" s="31"/>
      <c r="B176" s="32"/>
      <c r="C176" s="33"/>
      <c r="D176" s="230" t="s">
        <v>157</v>
      </c>
      <c r="E176" s="33"/>
      <c r="F176" s="231" t="s">
        <v>1354</v>
      </c>
      <c r="G176" s="33"/>
      <c r="H176" s="33"/>
      <c r="I176" s="125"/>
      <c r="J176" s="125"/>
      <c r="K176" s="33"/>
      <c r="L176" s="33"/>
      <c r="M176" s="34"/>
      <c r="N176" s="232"/>
      <c r="O176" s="233"/>
      <c r="P176" s="67"/>
      <c r="Q176" s="67"/>
      <c r="R176" s="67"/>
      <c r="S176" s="67"/>
      <c r="T176" s="67"/>
      <c r="U176" s="67"/>
      <c r="V176" s="67"/>
      <c r="W176" s="67"/>
      <c r="X176" s="67"/>
      <c r="Y176" s="68"/>
      <c r="Z176" s="31"/>
      <c r="AA176" s="31"/>
      <c r="AB176" s="31"/>
      <c r="AC176" s="31"/>
      <c r="AD176" s="31"/>
      <c r="AE176" s="31"/>
      <c r="AT176" s="13" t="s">
        <v>157</v>
      </c>
      <c r="AU176" s="13" t="s">
        <v>80</v>
      </c>
    </row>
    <row r="177" spans="1:65" s="2" customFormat="1" ht="21.75" customHeight="1">
      <c r="A177" s="31"/>
      <c r="B177" s="32"/>
      <c r="C177" s="234" t="s">
        <v>319</v>
      </c>
      <c r="D177" s="234" t="s">
        <v>262</v>
      </c>
      <c r="E177" s="235" t="s">
        <v>1356</v>
      </c>
      <c r="F177" s="236" t="s">
        <v>1357</v>
      </c>
      <c r="G177" s="237" t="s">
        <v>153</v>
      </c>
      <c r="H177" s="238">
        <v>1</v>
      </c>
      <c r="I177" s="239"/>
      <c r="J177" s="240"/>
      <c r="K177" s="241">
        <f>ROUND(P177*H177,2)</f>
        <v>0</v>
      </c>
      <c r="L177" s="236" t="s">
        <v>154</v>
      </c>
      <c r="M177" s="242"/>
      <c r="N177" s="243" t="s">
        <v>1</v>
      </c>
      <c r="O177" s="225" t="s">
        <v>43</v>
      </c>
      <c r="P177" s="226">
        <f>I177+J177</f>
        <v>0</v>
      </c>
      <c r="Q177" s="226">
        <f>ROUND(I177*H177,2)</f>
        <v>0</v>
      </c>
      <c r="R177" s="226">
        <f>ROUND(J177*H177,2)</f>
        <v>0</v>
      </c>
      <c r="S177" s="67"/>
      <c r="T177" s="227">
        <f>S177*H177</f>
        <v>0</v>
      </c>
      <c r="U177" s="227">
        <v>0</v>
      </c>
      <c r="V177" s="227">
        <f>U177*H177</f>
        <v>0</v>
      </c>
      <c r="W177" s="227">
        <v>0</v>
      </c>
      <c r="X177" s="227">
        <f>W177*H177</f>
        <v>0</v>
      </c>
      <c r="Y177" s="228" t="s">
        <v>1</v>
      </c>
      <c r="Z177" s="31"/>
      <c r="AA177" s="31"/>
      <c r="AB177" s="31"/>
      <c r="AC177" s="31"/>
      <c r="AD177" s="31"/>
      <c r="AE177" s="31"/>
      <c r="AR177" s="229" t="s">
        <v>226</v>
      </c>
      <c r="AT177" s="229" t="s">
        <v>262</v>
      </c>
      <c r="AU177" s="229" t="s">
        <v>80</v>
      </c>
      <c r="AY177" s="13" t="s">
        <v>148</v>
      </c>
      <c r="BE177" s="111">
        <f>IF(O177="základní",K177,0)</f>
        <v>0</v>
      </c>
      <c r="BF177" s="111">
        <f>IF(O177="snížená",K177,0)</f>
        <v>0</v>
      </c>
      <c r="BG177" s="111">
        <f>IF(O177="zákl. přenesená",K177,0)</f>
        <v>0</v>
      </c>
      <c r="BH177" s="111">
        <f>IF(O177="sníž. přenesená",K177,0)</f>
        <v>0</v>
      </c>
      <c r="BI177" s="111">
        <f>IF(O177="nulová",K177,0)</f>
        <v>0</v>
      </c>
      <c r="BJ177" s="13" t="s">
        <v>88</v>
      </c>
      <c r="BK177" s="111">
        <f>ROUND(P177*H177,2)</f>
        <v>0</v>
      </c>
      <c r="BL177" s="13" t="s">
        <v>147</v>
      </c>
      <c r="BM177" s="229" t="s">
        <v>1358</v>
      </c>
    </row>
    <row r="178" spans="1:65" s="2" customFormat="1" ht="11.25">
      <c r="A178" s="31"/>
      <c r="B178" s="32"/>
      <c r="C178" s="33"/>
      <c r="D178" s="230" t="s">
        <v>157</v>
      </c>
      <c r="E178" s="33"/>
      <c r="F178" s="231" t="s">
        <v>1357</v>
      </c>
      <c r="G178" s="33"/>
      <c r="H178" s="33"/>
      <c r="I178" s="125"/>
      <c r="J178" s="125"/>
      <c r="K178" s="33"/>
      <c r="L178" s="33"/>
      <c r="M178" s="34"/>
      <c r="N178" s="232"/>
      <c r="O178" s="233"/>
      <c r="P178" s="67"/>
      <c r="Q178" s="67"/>
      <c r="R178" s="67"/>
      <c r="S178" s="67"/>
      <c r="T178" s="67"/>
      <c r="U178" s="67"/>
      <c r="V178" s="67"/>
      <c r="W178" s="67"/>
      <c r="X178" s="67"/>
      <c r="Y178" s="68"/>
      <c r="Z178" s="31"/>
      <c r="AA178" s="31"/>
      <c r="AB178" s="31"/>
      <c r="AC178" s="31"/>
      <c r="AD178" s="31"/>
      <c r="AE178" s="31"/>
      <c r="AT178" s="13" t="s">
        <v>157</v>
      </c>
      <c r="AU178" s="13" t="s">
        <v>80</v>
      </c>
    </row>
    <row r="179" spans="1:65" s="2" customFormat="1" ht="21.75" customHeight="1">
      <c r="A179" s="31"/>
      <c r="B179" s="32"/>
      <c r="C179" s="234" t="s">
        <v>324</v>
      </c>
      <c r="D179" s="234" t="s">
        <v>262</v>
      </c>
      <c r="E179" s="235" t="s">
        <v>1359</v>
      </c>
      <c r="F179" s="236" t="s">
        <v>1360</v>
      </c>
      <c r="G179" s="237" t="s">
        <v>153</v>
      </c>
      <c r="H179" s="238">
        <v>1</v>
      </c>
      <c r="I179" s="239"/>
      <c r="J179" s="240"/>
      <c r="K179" s="241">
        <f>ROUND(P179*H179,2)</f>
        <v>0</v>
      </c>
      <c r="L179" s="236" t="s">
        <v>154</v>
      </c>
      <c r="M179" s="242"/>
      <c r="N179" s="243" t="s">
        <v>1</v>
      </c>
      <c r="O179" s="225" t="s">
        <v>43</v>
      </c>
      <c r="P179" s="226">
        <f>I179+J179</f>
        <v>0</v>
      </c>
      <c r="Q179" s="226">
        <f>ROUND(I179*H179,2)</f>
        <v>0</v>
      </c>
      <c r="R179" s="226">
        <f>ROUND(J179*H179,2)</f>
        <v>0</v>
      </c>
      <c r="S179" s="67"/>
      <c r="T179" s="227">
        <f>S179*H179</f>
        <v>0</v>
      </c>
      <c r="U179" s="227">
        <v>0</v>
      </c>
      <c r="V179" s="227">
        <f>U179*H179</f>
        <v>0</v>
      </c>
      <c r="W179" s="227">
        <v>0</v>
      </c>
      <c r="X179" s="227">
        <f>W179*H179</f>
        <v>0</v>
      </c>
      <c r="Y179" s="228" t="s">
        <v>1</v>
      </c>
      <c r="Z179" s="31"/>
      <c r="AA179" s="31"/>
      <c r="AB179" s="31"/>
      <c r="AC179" s="31"/>
      <c r="AD179" s="31"/>
      <c r="AE179" s="31"/>
      <c r="AR179" s="229" t="s">
        <v>226</v>
      </c>
      <c r="AT179" s="229" t="s">
        <v>262</v>
      </c>
      <c r="AU179" s="229" t="s">
        <v>80</v>
      </c>
      <c r="AY179" s="13" t="s">
        <v>148</v>
      </c>
      <c r="BE179" s="111">
        <f>IF(O179="základní",K179,0)</f>
        <v>0</v>
      </c>
      <c r="BF179" s="111">
        <f>IF(O179="snížená",K179,0)</f>
        <v>0</v>
      </c>
      <c r="BG179" s="111">
        <f>IF(O179="zákl. přenesená",K179,0)</f>
        <v>0</v>
      </c>
      <c r="BH179" s="111">
        <f>IF(O179="sníž. přenesená",K179,0)</f>
        <v>0</v>
      </c>
      <c r="BI179" s="111">
        <f>IF(O179="nulová",K179,0)</f>
        <v>0</v>
      </c>
      <c r="BJ179" s="13" t="s">
        <v>88</v>
      </c>
      <c r="BK179" s="111">
        <f>ROUND(P179*H179,2)</f>
        <v>0</v>
      </c>
      <c r="BL179" s="13" t="s">
        <v>147</v>
      </c>
      <c r="BM179" s="229" t="s">
        <v>1361</v>
      </c>
    </row>
    <row r="180" spans="1:65" s="2" customFormat="1" ht="11.25">
      <c r="A180" s="31"/>
      <c r="B180" s="32"/>
      <c r="C180" s="33"/>
      <c r="D180" s="230" t="s">
        <v>157</v>
      </c>
      <c r="E180" s="33"/>
      <c r="F180" s="231" t="s">
        <v>1360</v>
      </c>
      <c r="G180" s="33"/>
      <c r="H180" s="33"/>
      <c r="I180" s="125"/>
      <c r="J180" s="125"/>
      <c r="K180" s="33"/>
      <c r="L180" s="33"/>
      <c r="M180" s="34"/>
      <c r="N180" s="232"/>
      <c r="O180" s="233"/>
      <c r="P180" s="67"/>
      <c r="Q180" s="67"/>
      <c r="R180" s="67"/>
      <c r="S180" s="67"/>
      <c r="T180" s="67"/>
      <c r="U180" s="67"/>
      <c r="V180" s="67"/>
      <c r="W180" s="67"/>
      <c r="X180" s="67"/>
      <c r="Y180" s="68"/>
      <c r="Z180" s="31"/>
      <c r="AA180" s="31"/>
      <c r="AB180" s="31"/>
      <c r="AC180" s="31"/>
      <c r="AD180" s="31"/>
      <c r="AE180" s="31"/>
      <c r="AT180" s="13" t="s">
        <v>157</v>
      </c>
      <c r="AU180" s="13" t="s">
        <v>80</v>
      </c>
    </row>
    <row r="181" spans="1:65" s="2" customFormat="1" ht="21.75" customHeight="1">
      <c r="A181" s="31"/>
      <c r="B181" s="32"/>
      <c r="C181" s="234" t="s">
        <v>329</v>
      </c>
      <c r="D181" s="234" t="s">
        <v>262</v>
      </c>
      <c r="E181" s="235" t="s">
        <v>1362</v>
      </c>
      <c r="F181" s="236" t="s">
        <v>1363</v>
      </c>
      <c r="G181" s="237" t="s">
        <v>153</v>
      </c>
      <c r="H181" s="238">
        <v>1</v>
      </c>
      <c r="I181" s="239"/>
      <c r="J181" s="240"/>
      <c r="K181" s="241">
        <f>ROUND(P181*H181,2)</f>
        <v>0</v>
      </c>
      <c r="L181" s="236" t="s">
        <v>154</v>
      </c>
      <c r="M181" s="242"/>
      <c r="N181" s="243" t="s">
        <v>1</v>
      </c>
      <c r="O181" s="225" t="s">
        <v>43</v>
      </c>
      <c r="P181" s="226">
        <f>I181+J181</f>
        <v>0</v>
      </c>
      <c r="Q181" s="226">
        <f>ROUND(I181*H181,2)</f>
        <v>0</v>
      </c>
      <c r="R181" s="226">
        <f>ROUND(J181*H181,2)</f>
        <v>0</v>
      </c>
      <c r="S181" s="67"/>
      <c r="T181" s="227">
        <f>S181*H181</f>
        <v>0</v>
      </c>
      <c r="U181" s="227">
        <v>0</v>
      </c>
      <c r="V181" s="227">
        <f>U181*H181</f>
        <v>0</v>
      </c>
      <c r="W181" s="227">
        <v>0</v>
      </c>
      <c r="X181" s="227">
        <f>W181*H181</f>
        <v>0</v>
      </c>
      <c r="Y181" s="228" t="s">
        <v>1</v>
      </c>
      <c r="Z181" s="31"/>
      <c r="AA181" s="31"/>
      <c r="AB181" s="31"/>
      <c r="AC181" s="31"/>
      <c r="AD181" s="31"/>
      <c r="AE181" s="31"/>
      <c r="AR181" s="229" t="s">
        <v>226</v>
      </c>
      <c r="AT181" s="229" t="s">
        <v>262</v>
      </c>
      <c r="AU181" s="229" t="s">
        <v>80</v>
      </c>
      <c r="AY181" s="13" t="s">
        <v>148</v>
      </c>
      <c r="BE181" s="111">
        <f>IF(O181="základní",K181,0)</f>
        <v>0</v>
      </c>
      <c r="BF181" s="111">
        <f>IF(O181="snížená",K181,0)</f>
        <v>0</v>
      </c>
      <c r="BG181" s="111">
        <f>IF(O181="zákl. přenesená",K181,0)</f>
        <v>0</v>
      </c>
      <c r="BH181" s="111">
        <f>IF(O181="sníž. přenesená",K181,0)</f>
        <v>0</v>
      </c>
      <c r="BI181" s="111">
        <f>IF(O181="nulová",K181,0)</f>
        <v>0</v>
      </c>
      <c r="BJ181" s="13" t="s">
        <v>88</v>
      </c>
      <c r="BK181" s="111">
        <f>ROUND(P181*H181,2)</f>
        <v>0</v>
      </c>
      <c r="BL181" s="13" t="s">
        <v>147</v>
      </c>
      <c r="BM181" s="229" t="s">
        <v>1364</v>
      </c>
    </row>
    <row r="182" spans="1:65" s="2" customFormat="1" ht="11.25">
      <c r="A182" s="31"/>
      <c r="B182" s="32"/>
      <c r="C182" s="33"/>
      <c r="D182" s="230" t="s">
        <v>157</v>
      </c>
      <c r="E182" s="33"/>
      <c r="F182" s="231" t="s">
        <v>1363</v>
      </c>
      <c r="G182" s="33"/>
      <c r="H182" s="33"/>
      <c r="I182" s="125"/>
      <c r="J182" s="125"/>
      <c r="K182" s="33"/>
      <c r="L182" s="33"/>
      <c r="M182" s="34"/>
      <c r="N182" s="232"/>
      <c r="O182" s="233"/>
      <c r="P182" s="67"/>
      <c r="Q182" s="67"/>
      <c r="R182" s="67"/>
      <c r="S182" s="67"/>
      <c r="T182" s="67"/>
      <c r="U182" s="67"/>
      <c r="V182" s="67"/>
      <c r="W182" s="67"/>
      <c r="X182" s="67"/>
      <c r="Y182" s="68"/>
      <c r="Z182" s="31"/>
      <c r="AA182" s="31"/>
      <c r="AB182" s="31"/>
      <c r="AC182" s="31"/>
      <c r="AD182" s="31"/>
      <c r="AE182" s="31"/>
      <c r="AT182" s="13" t="s">
        <v>157</v>
      </c>
      <c r="AU182" s="13" t="s">
        <v>80</v>
      </c>
    </row>
    <row r="183" spans="1:65" s="2" customFormat="1" ht="21.75" customHeight="1">
      <c r="A183" s="31"/>
      <c r="B183" s="32"/>
      <c r="C183" s="234" t="s">
        <v>334</v>
      </c>
      <c r="D183" s="234" t="s">
        <v>262</v>
      </c>
      <c r="E183" s="235" t="s">
        <v>1365</v>
      </c>
      <c r="F183" s="236" t="s">
        <v>1366</v>
      </c>
      <c r="G183" s="237" t="s">
        <v>153</v>
      </c>
      <c r="H183" s="238">
        <v>1</v>
      </c>
      <c r="I183" s="239"/>
      <c r="J183" s="240"/>
      <c r="K183" s="241">
        <f>ROUND(P183*H183,2)</f>
        <v>0</v>
      </c>
      <c r="L183" s="236" t="s">
        <v>154</v>
      </c>
      <c r="M183" s="242"/>
      <c r="N183" s="243" t="s">
        <v>1</v>
      </c>
      <c r="O183" s="225" t="s">
        <v>43</v>
      </c>
      <c r="P183" s="226">
        <f>I183+J183</f>
        <v>0</v>
      </c>
      <c r="Q183" s="226">
        <f>ROUND(I183*H183,2)</f>
        <v>0</v>
      </c>
      <c r="R183" s="226">
        <f>ROUND(J183*H183,2)</f>
        <v>0</v>
      </c>
      <c r="S183" s="67"/>
      <c r="T183" s="227">
        <f>S183*H183</f>
        <v>0</v>
      </c>
      <c r="U183" s="227">
        <v>0</v>
      </c>
      <c r="V183" s="227">
        <f>U183*H183</f>
        <v>0</v>
      </c>
      <c r="W183" s="227">
        <v>0</v>
      </c>
      <c r="X183" s="227">
        <f>W183*H183</f>
        <v>0</v>
      </c>
      <c r="Y183" s="228" t="s">
        <v>1</v>
      </c>
      <c r="Z183" s="31"/>
      <c r="AA183" s="31"/>
      <c r="AB183" s="31"/>
      <c r="AC183" s="31"/>
      <c r="AD183" s="31"/>
      <c r="AE183" s="31"/>
      <c r="AR183" s="229" t="s">
        <v>226</v>
      </c>
      <c r="AT183" s="229" t="s">
        <v>262</v>
      </c>
      <c r="AU183" s="229" t="s">
        <v>80</v>
      </c>
      <c r="AY183" s="13" t="s">
        <v>148</v>
      </c>
      <c r="BE183" s="111">
        <f>IF(O183="základní",K183,0)</f>
        <v>0</v>
      </c>
      <c r="BF183" s="111">
        <f>IF(O183="snížená",K183,0)</f>
        <v>0</v>
      </c>
      <c r="BG183" s="111">
        <f>IF(O183="zákl. přenesená",K183,0)</f>
        <v>0</v>
      </c>
      <c r="BH183" s="111">
        <f>IF(O183="sníž. přenesená",K183,0)</f>
        <v>0</v>
      </c>
      <c r="BI183" s="111">
        <f>IF(O183="nulová",K183,0)</f>
        <v>0</v>
      </c>
      <c r="BJ183" s="13" t="s">
        <v>88</v>
      </c>
      <c r="BK183" s="111">
        <f>ROUND(P183*H183,2)</f>
        <v>0</v>
      </c>
      <c r="BL183" s="13" t="s">
        <v>147</v>
      </c>
      <c r="BM183" s="229" t="s">
        <v>1367</v>
      </c>
    </row>
    <row r="184" spans="1:65" s="2" customFormat="1" ht="11.25">
      <c r="A184" s="31"/>
      <c r="B184" s="32"/>
      <c r="C184" s="33"/>
      <c r="D184" s="230" t="s">
        <v>157</v>
      </c>
      <c r="E184" s="33"/>
      <c r="F184" s="231" t="s">
        <v>1366</v>
      </c>
      <c r="G184" s="33"/>
      <c r="H184" s="33"/>
      <c r="I184" s="125"/>
      <c r="J184" s="125"/>
      <c r="K184" s="33"/>
      <c r="L184" s="33"/>
      <c r="M184" s="34"/>
      <c r="N184" s="232"/>
      <c r="O184" s="233"/>
      <c r="P184" s="67"/>
      <c r="Q184" s="67"/>
      <c r="R184" s="67"/>
      <c r="S184" s="67"/>
      <c r="T184" s="67"/>
      <c r="U184" s="67"/>
      <c r="V184" s="67"/>
      <c r="W184" s="67"/>
      <c r="X184" s="67"/>
      <c r="Y184" s="68"/>
      <c r="Z184" s="31"/>
      <c r="AA184" s="31"/>
      <c r="AB184" s="31"/>
      <c r="AC184" s="31"/>
      <c r="AD184" s="31"/>
      <c r="AE184" s="31"/>
      <c r="AT184" s="13" t="s">
        <v>157</v>
      </c>
      <c r="AU184" s="13" t="s">
        <v>80</v>
      </c>
    </row>
    <row r="185" spans="1:65" s="2" customFormat="1" ht="21.75" customHeight="1">
      <c r="A185" s="31"/>
      <c r="B185" s="32"/>
      <c r="C185" s="234" t="s">
        <v>339</v>
      </c>
      <c r="D185" s="234" t="s">
        <v>262</v>
      </c>
      <c r="E185" s="235" t="s">
        <v>1368</v>
      </c>
      <c r="F185" s="236" t="s">
        <v>1369</v>
      </c>
      <c r="G185" s="237" t="s">
        <v>153</v>
      </c>
      <c r="H185" s="238">
        <v>1</v>
      </c>
      <c r="I185" s="239"/>
      <c r="J185" s="240"/>
      <c r="K185" s="241">
        <f>ROUND(P185*H185,2)</f>
        <v>0</v>
      </c>
      <c r="L185" s="236" t="s">
        <v>154</v>
      </c>
      <c r="M185" s="242"/>
      <c r="N185" s="243" t="s">
        <v>1</v>
      </c>
      <c r="O185" s="225" t="s">
        <v>43</v>
      </c>
      <c r="P185" s="226">
        <f>I185+J185</f>
        <v>0</v>
      </c>
      <c r="Q185" s="226">
        <f>ROUND(I185*H185,2)</f>
        <v>0</v>
      </c>
      <c r="R185" s="226">
        <f>ROUND(J185*H185,2)</f>
        <v>0</v>
      </c>
      <c r="S185" s="67"/>
      <c r="T185" s="227">
        <f>S185*H185</f>
        <v>0</v>
      </c>
      <c r="U185" s="227">
        <v>0</v>
      </c>
      <c r="V185" s="227">
        <f>U185*H185</f>
        <v>0</v>
      </c>
      <c r="W185" s="227">
        <v>0</v>
      </c>
      <c r="X185" s="227">
        <f>W185*H185</f>
        <v>0</v>
      </c>
      <c r="Y185" s="228" t="s">
        <v>1</v>
      </c>
      <c r="Z185" s="31"/>
      <c r="AA185" s="31"/>
      <c r="AB185" s="31"/>
      <c r="AC185" s="31"/>
      <c r="AD185" s="31"/>
      <c r="AE185" s="31"/>
      <c r="AR185" s="229" t="s">
        <v>226</v>
      </c>
      <c r="AT185" s="229" t="s">
        <v>262</v>
      </c>
      <c r="AU185" s="229" t="s">
        <v>80</v>
      </c>
      <c r="AY185" s="13" t="s">
        <v>148</v>
      </c>
      <c r="BE185" s="111">
        <f>IF(O185="základní",K185,0)</f>
        <v>0</v>
      </c>
      <c r="BF185" s="111">
        <f>IF(O185="snížená",K185,0)</f>
        <v>0</v>
      </c>
      <c r="BG185" s="111">
        <f>IF(O185="zákl. přenesená",K185,0)</f>
        <v>0</v>
      </c>
      <c r="BH185" s="111">
        <f>IF(O185="sníž. přenesená",K185,0)</f>
        <v>0</v>
      </c>
      <c r="BI185" s="111">
        <f>IF(O185="nulová",K185,0)</f>
        <v>0</v>
      </c>
      <c r="BJ185" s="13" t="s">
        <v>88</v>
      </c>
      <c r="BK185" s="111">
        <f>ROUND(P185*H185,2)</f>
        <v>0</v>
      </c>
      <c r="BL185" s="13" t="s">
        <v>147</v>
      </c>
      <c r="BM185" s="229" t="s">
        <v>1370</v>
      </c>
    </row>
    <row r="186" spans="1:65" s="2" customFormat="1" ht="19.5">
      <c r="A186" s="31"/>
      <c r="B186" s="32"/>
      <c r="C186" s="33"/>
      <c r="D186" s="230" t="s">
        <v>157</v>
      </c>
      <c r="E186" s="33"/>
      <c r="F186" s="231" t="s">
        <v>1369</v>
      </c>
      <c r="G186" s="33"/>
      <c r="H186" s="33"/>
      <c r="I186" s="125"/>
      <c r="J186" s="125"/>
      <c r="K186" s="33"/>
      <c r="L186" s="33"/>
      <c r="M186" s="34"/>
      <c r="N186" s="232"/>
      <c r="O186" s="233"/>
      <c r="P186" s="67"/>
      <c r="Q186" s="67"/>
      <c r="R186" s="67"/>
      <c r="S186" s="67"/>
      <c r="T186" s="67"/>
      <c r="U186" s="67"/>
      <c r="V186" s="67"/>
      <c r="W186" s="67"/>
      <c r="X186" s="67"/>
      <c r="Y186" s="68"/>
      <c r="Z186" s="31"/>
      <c r="AA186" s="31"/>
      <c r="AB186" s="31"/>
      <c r="AC186" s="31"/>
      <c r="AD186" s="31"/>
      <c r="AE186" s="31"/>
      <c r="AT186" s="13" t="s">
        <v>157</v>
      </c>
      <c r="AU186" s="13" t="s">
        <v>80</v>
      </c>
    </row>
    <row r="187" spans="1:65" s="2" customFormat="1" ht="21.75" customHeight="1">
      <c r="A187" s="31"/>
      <c r="B187" s="32"/>
      <c r="C187" s="234" t="s">
        <v>344</v>
      </c>
      <c r="D187" s="234" t="s">
        <v>262</v>
      </c>
      <c r="E187" s="235" t="s">
        <v>1371</v>
      </c>
      <c r="F187" s="236" t="s">
        <v>1372</v>
      </c>
      <c r="G187" s="237" t="s">
        <v>153</v>
      </c>
      <c r="H187" s="238">
        <v>1</v>
      </c>
      <c r="I187" s="239"/>
      <c r="J187" s="240"/>
      <c r="K187" s="241">
        <f>ROUND(P187*H187,2)</f>
        <v>0</v>
      </c>
      <c r="L187" s="236" t="s">
        <v>154</v>
      </c>
      <c r="M187" s="242"/>
      <c r="N187" s="243" t="s">
        <v>1</v>
      </c>
      <c r="O187" s="225" t="s">
        <v>43</v>
      </c>
      <c r="P187" s="226">
        <f>I187+J187</f>
        <v>0</v>
      </c>
      <c r="Q187" s="226">
        <f>ROUND(I187*H187,2)</f>
        <v>0</v>
      </c>
      <c r="R187" s="226">
        <f>ROUND(J187*H187,2)</f>
        <v>0</v>
      </c>
      <c r="S187" s="67"/>
      <c r="T187" s="227">
        <f>S187*H187</f>
        <v>0</v>
      </c>
      <c r="U187" s="227">
        <v>0</v>
      </c>
      <c r="V187" s="227">
        <f>U187*H187</f>
        <v>0</v>
      </c>
      <c r="W187" s="227">
        <v>0</v>
      </c>
      <c r="X187" s="227">
        <f>W187*H187</f>
        <v>0</v>
      </c>
      <c r="Y187" s="228" t="s">
        <v>1</v>
      </c>
      <c r="Z187" s="31"/>
      <c r="AA187" s="31"/>
      <c r="AB187" s="31"/>
      <c r="AC187" s="31"/>
      <c r="AD187" s="31"/>
      <c r="AE187" s="31"/>
      <c r="AR187" s="229" t="s">
        <v>226</v>
      </c>
      <c r="AT187" s="229" t="s">
        <v>262</v>
      </c>
      <c r="AU187" s="229" t="s">
        <v>80</v>
      </c>
      <c r="AY187" s="13" t="s">
        <v>148</v>
      </c>
      <c r="BE187" s="111">
        <f>IF(O187="základní",K187,0)</f>
        <v>0</v>
      </c>
      <c r="BF187" s="111">
        <f>IF(O187="snížená",K187,0)</f>
        <v>0</v>
      </c>
      <c r="BG187" s="111">
        <f>IF(O187="zákl. přenesená",K187,0)</f>
        <v>0</v>
      </c>
      <c r="BH187" s="111">
        <f>IF(O187="sníž. přenesená",K187,0)</f>
        <v>0</v>
      </c>
      <c r="BI187" s="111">
        <f>IF(O187="nulová",K187,0)</f>
        <v>0</v>
      </c>
      <c r="BJ187" s="13" t="s">
        <v>88</v>
      </c>
      <c r="BK187" s="111">
        <f>ROUND(P187*H187,2)</f>
        <v>0</v>
      </c>
      <c r="BL187" s="13" t="s">
        <v>147</v>
      </c>
      <c r="BM187" s="229" t="s">
        <v>1373</v>
      </c>
    </row>
    <row r="188" spans="1:65" s="2" customFormat="1" ht="11.25">
      <c r="A188" s="31"/>
      <c r="B188" s="32"/>
      <c r="C188" s="33"/>
      <c r="D188" s="230" t="s">
        <v>157</v>
      </c>
      <c r="E188" s="33"/>
      <c r="F188" s="231" t="s">
        <v>1372</v>
      </c>
      <c r="G188" s="33"/>
      <c r="H188" s="33"/>
      <c r="I188" s="125"/>
      <c r="J188" s="125"/>
      <c r="K188" s="33"/>
      <c r="L188" s="33"/>
      <c r="M188" s="34"/>
      <c r="N188" s="232"/>
      <c r="O188" s="233"/>
      <c r="P188" s="67"/>
      <c r="Q188" s="67"/>
      <c r="R188" s="67"/>
      <c r="S188" s="67"/>
      <c r="T188" s="67"/>
      <c r="U188" s="67"/>
      <c r="V188" s="67"/>
      <c r="W188" s="67"/>
      <c r="X188" s="67"/>
      <c r="Y188" s="68"/>
      <c r="Z188" s="31"/>
      <c r="AA188" s="31"/>
      <c r="AB188" s="31"/>
      <c r="AC188" s="31"/>
      <c r="AD188" s="31"/>
      <c r="AE188" s="31"/>
      <c r="AT188" s="13" t="s">
        <v>157</v>
      </c>
      <c r="AU188" s="13" t="s">
        <v>80</v>
      </c>
    </row>
    <row r="189" spans="1:65" s="2" customFormat="1" ht="21.75" customHeight="1">
      <c r="A189" s="31"/>
      <c r="B189" s="32"/>
      <c r="C189" s="234" t="s">
        <v>349</v>
      </c>
      <c r="D189" s="234" t="s">
        <v>262</v>
      </c>
      <c r="E189" s="235" t="s">
        <v>1374</v>
      </c>
      <c r="F189" s="236" t="s">
        <v>1375</v>
      </c>
      <c r="G189" s="237" t="s">
        <v>153</v>
      </c>
      <c r="H189" s="238">
        <v>1</v>
      </c>
      <c r="I189" s="239"/>
      <c r="J189" s="240"/>
      <c r="K189" s="241">
        <f>ROUND(P189*H189,2)</f>
        <v>0</v>
      </c>
      <c r="L189" s="236" t="s">
        <v>154</v>
      </c>
      <c r="M189" s="242"/>
      <c r="N189" s="243" t="s">
        <v>1</v>
      </c>
      <c r="O189" s="225" t="s">
        <v>43</v>
      </c>
      <c r="P189" s="226">
        <f>I189+J189</f>
        <v>0</v>
      </c>
      <c r="Q189" s="226">
        <f>ROUND(I189*H189,2)</f>
        <v>0</v>
      </c>
      <c r="R189" s="226">
        <f>ROUND(J189*H189,2)</f>
        <v>0</v>
      </c>
      <c r="S189" s="67"/>
      <c r="T189" s="227">
        <f>S189*H189</f>
        <v>0</v>
      </c>
      <c r="U189" s="227">
        <v>0</v>
      </c>
      <c r="V189" s="227">
        <f>U189*H189</f>
        <v>0</v>
      </c>
      <c r="W189" s="227">
        <v>0</v>
      </c>
      <c r="X189" s="227">
        <f>W189*H189</f>
        <v>0</v>
      </c>
      <c r="Y189" s="228" t="s">
        <v>1</v>
      </c>
      <c r="Z189" s="31"/>
      <c r="AA189" s="31"/>
      <c r="AB189" s="31"/>
      <c r="AC189" s="31"/>
      <c r="AD189" s="31"/>
      <c r="AE189" s="31"/>
      <c r="AR189" s="229" t="s">
        <v>226</v>
      </c>
      <c r="AT189" s="229" t="s">
        <v>262</v>
      </c>
      <c r="AU189" s="229" t="s">
        <v>80</v>
      </c>
      <c r="AY189" s="13" t="s">
        <v>148</v>
      </c>
      <c r="BE189" s="111">
        <f>IF(O189="základní",K189,0)</f>
        <v>0</v>
      </c>
      <c r="BF189" s="111">
        <f>IF(O189="snížená",K189,0)</f>
        <v>0</v>
      </c>
      <c r="BG189" s="111">
        <f>IF(O189="zákl. přenesená",K189,0)</f>
        <v>0</v>
      </c>
      <c r="BH189" s="111">
        <f>IF(O189="sníž. přenesená",K189,0)</f>
        <v>0</v>
      </c>
      <c r="BI189" s="111">
        <f>IF(O189="nulová",K189,0)</f>
        <v>0</v>
      </c>
      <c r="BJ189" s="13" t="s">
        <v>88</v>
      </c>
      <c r="BK189" s="111">
        <f>ROUND(P189*H189,2)</f>
        <v>0</v>
      </c>
      <c r="BL189" s="13" t="s">
        <v>147</v>
      </c>
      <c r="BM189" s="229" t="s">
        <v>1376</v>
      </c>
    </row>
    <row r="190" spans="1:65" s="2" customFormat="1" ht="19.5">
      <c r="A190" s="31"/>
      <c r="B190" s="32"/>
      <c r="C190" s="33"/>
      <c r="D190" s="230" t="s">
        <v>157</v>
      </c>
      <c r="E190" s="33"/>
      <c r="F190" s="231" t="s">
        <v>1375</v>
      </c>
      <c r="G190" s="33"/>
      <c r="H190" s="33"/>
      <c r="I190" s="125"/>
      <c r="J190" s="125"/>
      <c r="K190" s="33"/>
      <c r="L190" s="33"/>
      <c r="M190" s="34"/>
      <c r="N190" s="232"/>
      <c r="O190" s="233"/>
      <c r="P190" s="67"/>
      <c r="Q190" s="67"/>
      <c r="R190" s="67"/>
      <c r="S190" s="67"/>
      <c r="T190" s="67"/>
      <c r="U190" s="67"/>
      <c r="V190" s="67"/>
      <c r="W190" s="67"/>
      <c r="X190" s="67"/>
      <c r="Y190" s="68"/>
      <c r="Z190" s="31"/>
      <c r="AA190" s="31"/>
      <c r="AB190" s="31"/>
      <c r="AC190" s="31"/>
      <c r="AD190" s="31"/>
      <c r="AE190" s="31"/>
      <c r="AT190" s="13" t="s">
        <v>157</v>
      </c>
      <c r="AU190" s="13" t="s">
        <v>80</v>
      </c>
    </row>
    <row r="191" spans="1:65" s="2" customFormat="1" ht="21.75" customHeight="1">
      <c r="A191" s="31"/>
      <c r="B191" s="32"/>
      <c r="C191" s="234" t="s">
        <v>354</v>
      </c>
      <c r="D191" s="234" t="s">
        <v>262</v>
      </c>
      <c r="E191" s="235" t="s">
        <v>1377</v>
      </c>
      <c r="F191" s="236" t="s">
        <v>1378</v>
      </c>
      <c r="G191" s="237" t="s">
        <v>153</v>
      </c>
      <c r="H191" s="238">
        <v>1</v>
      </c>
      <c r="I191" s="239"/>
      <c r="J191" s="240"/>
      <c r="K191" s="241">
        <f>ROUND(P191*H191,2)</f>
        <v>0</v>
      </c>
      <c r="L191" s="236" t="s">
        <v>154</v>
      </c>
      <c r="M191" s="242"/>
      <c r="N191" s="243" t="s">
        <v>1</v>
      </c>
      <c r="O191" s="225" t="s">
        <v>43</v>
      </c>
      <c r="P191" s="226">
        <f>I191+J191</f>
        <v>0</v>
      </c>
      <c r="Q191" s="226">
        <f>ROUND(I191*H191,2)</f>
        <v>0</v>
      </c>
      <c r="R191" s="226">
        <f>ROUND(J191*H191,2)</f>
        <v>0</v>
      </c>
      <c r="S191" s="67"/>
      <c r="T191" s="227">
        <f>S191*H191</f>
        <v>0</v>
      </c>
      <c r="U191" s="227">
        <v>0</v>
      </c>
      <c r="V191" s="227">
        <f>U191*H191</f>
        <v>0</v>
      </c>
      <c r="W191" s="227">
        <v>0</v>
      </c>
      <c r="X191" s="227">
        <f>W191*H191</f>
        <v>0</v>
      </c>
      <c r="Y191" s="228" t="s">
        <v>1</v>
      </c>
      <c r="Z191" s="31"/>
      <c r="AA191" s="31"/>
      <c r="AB191" s="31"/>
      <c r="AC191" s="31"/>
      <c r="AD191" s="31"/>
      <c r="AE191" s="31"/>
      <c r="AR191" s="229" t="s">
        <v>226</v>
      </c>
      <c r="AT191" s="229" t="s">
        <v>262</v>
      </c>
      <c r="AU191" s="229" t="s">
        <v>80</v>
      </c>
      <c r="AY191" s="13" t="s">
        <v>148</v>
      </c>
      <c r="BE191" s="111">
        <f>IF(O191="základní",K191,0)</f>
        <v>0</v>
      </c>
      <c r="BF191" s="111">
        <f>IF(O191="snížená",K191,0)</f>
        <v>0</v>
      </c>
      <c r="BG191" s="111">
        <f>IF(O191="zákl. přenesená",K191,0)</f>
        <v>0</v>
      </c>
      <c r="BH191" s="111">
        <f>IF(O191="sníž. přenesená",K191,0)</f>
        <v>0</v>
      </c>
      <c r="BI191" s="111">
        <f>IF(O191="nulová",K191,0)</f>
        <v>0</v>
      </c>
      <c r="BJ191" s="13" t="s">
        <v>88</v>
      </c>
      <c r="BK191" s="111">
        <f>ROUND(P191*H191,2)</f>
        <v>0</v>
      </c>
      <c r="BL191" s="13" t="s">
        <v>147</v>
      </c>
      <c r="BM191" s="229" t="s">
        <v>1379</v>
      </c>
    </row>
    <row r="192" spans="1:65" s="2" customFormat="1" ht="11.25">
      <c r="A192" s="31"/>
      <c r="B192" s="32"/>
      <c r="C192" s="33"/>
      <c r="D192" s="230" t="s">
        <v>157</v>
      </c>
      <c r="E192" s="33"/>
      <c r="F192" s="231" t="s">
        <v>1378</v>
      </c>
      <c r="G192" s="33"/>
      <c r="H192" s="33"/>
      <c r="I192" s="125"/>
      <c r="J192" s="125"/>
      <c r="K192" s="33"/>
      <c r="L192" s="33"/>
      <c r="M192" s="34"/>
      <c r="N192" s="232"/>
      <c r="O192" s="233"/>
      <c r="P192" s="67"/>
      <c r="Q192" s="67"/>
      <c r="R192" s="67"/>
      <c r="S192" s="67"/>
      <c r="T192" s="67"/>
      <c r="U192" s="67"/>
      <c r="V192" s="67"/>
      <c r="W192" s="67"/>
      <c r="X192" s="67"/>
      <c r="Y192" s="68"/>
      <c r="Z192" s="31"/>
      <c r="AA192" s="31"/>
      <c r="AB192" s="31"/>
      <c r="AC192" s="31"/>
      <c r="AD192" s="31"/>
      <c r="AE192" s="31"/>
      <c r="AT192" s="13" t="s">
        <v>157</v>
      </c>
      <c r="AU192" s="13" t="s">
        <v>80</v>
      </c>
    </row>
    <row r="193" spans="1:65" s="2" customFormat="1" ht="21.75" customHeight="1">
      <c r="A193" s="31"/>
      <c r="B193" s="32"/>
      <c r="C193" s="234" t="s">
        <v>359</v>
      </c>
      <c r="D193" s="234" t="s">
        <v>262</v>
      </c>
      <c r="E193" s="235" t="s">
        <v>1380</v>
      </c>
      <c r="F193" s="236" t="s">
        <v>1381</v>
      </c>
      <c r="G193" s="237" t="s">
        <v>153</v>
      </c>
      <c r="H193" s="238">
        <v>1</v>
      </c>
      <c r="I193" s="239"/>
      <c r="J193" s="240"/>
      <c r="K193" s="241">
        <f>ROUND(P193*H193,2)</f>
        <v>0</v>
      </c>
      <c r="L193" s="236" t="s">
        <v>154</v>
      </c>
      <c r="M193" s="242"/>
      <c r="N193" s="243" t="s">
        <v>1</v>
      </c>
      <c r="O193" s="225" t="s">
        <v>43</v>
      </c>
      <c r="P193" s="226">
        <f>I193+J193</f>
        <v>0</v>
      </c>
      <c r="Q193" s="226">
        <f>ROUND(I193*H193,2)</f>
        <v>0</v>
      </c>
      <c r="R193" s="226">
        <f>ROUND(J193*H193,2)</f>
        <v>0</v>
      </c>
      <c r="S193" s="67"/>
      <c r="T193" s="227">
        <f>S193*H193</f>
        <v>0</v>
      </c>
      <c r="U193" s="227">
        <v>0</v>
      </c>
      <c r="V193" s="227">
        <f>U193*H193</f>
        <v>0</v>
      </c>
      <c r="W193" s="227">
        <v>0</v>
      </c>
      <c r="X193" s="227">
        <f>W193*H193</f>
        <v>0</v>
      </c>
      <c r="Y193" s="228" t="s">
        <v>1</v>
      </c>
      <c r="Z193" s="31"/>
      <c r="AA193" s="31"/>
      <c r="AB193" s="31"/>
      <c r="AC193" s="31"/>
      <c r="AD193" s="31"/>
      <c r="AE193" s="31"/>
      <c r="AR193" s="229" t="s">
        <v>226</v>
      </c>
      <c r="AT193" s="229" t="s">
        <v>262</v>
      </c>
      <c r="AU193" s="229" t="s">
        <v>80</v>
      </c>
      <c r="AY193" s="13" t="s">
        <v>148</v>
      </c>
      <c r="BE193" s="111">
        <f>IF(O193="základní",K193,0)</f>
        <v>0</v>
      </c>
      <c r="BF193" s="111">
        <f>IF(O193="snížená",K193,0)</f>
        <v>0</v>
      </c>
      <c r="BG193" s="111">
        <f>IF(O193="zákl. přenesená",K193,0)</f>
        <v>0</v>
      </c>
      <c r="BH193" s="111">
        <f>IF(O193="sníž. přenesená",K193,0)</f>
        <v>0</v>
      </c>
      <c r="BI193" s="111">
        <f>IF(O193="nulová",K193,0)</f>
        <v>0</v>
      </c>
      <c r="BJ193" s="13" t="s">
        <v>88</v>
      </c>
      <c r="BK193" s="111">
        <f>ROUND(P193*H193,2)</f>
        <v>0</v>
      </c>
      <c r="BL193" s="13" t="s">
        <v>147</v>
      </c>
      <c r="BM193" s="229" t="s">
        <v>1382</v>
      </c>
    </row>
    <row r="194" spans="1:65" s="2" customFormat="1" ht="11.25">
      <c r="A194" s="31"/>
      <c r="B194" s="32"/>
      <c r="C194" s="33"/>
      <c r="D194" s="230" t="s">
        <v>157</v>
      </c>
      <c r="E194" s="33"/>
      <c r="F194" s="231" t="s">
        <v>1381</v>
      </c>
      <c r="G194" s="33"/>
      <c r="H194" s="33"/>
      <c r="I194" s="125"/>
      <c r="J194" s="125"/>
      <c r="K194" s="33"/>
      <c r="L194" s="33"/>
      <c r="M194" s="34"/>
      <c r="N194" s="232"/>
      <c r="O194" s="233"/>
      <c r="P194" s="67"/>
      <c r="Q194" s="67"/>
      <c r="R194" s="67"/>
      <c r="S194" s="67"/>
      <c r="T194" s="67"/>
      <c r="U194" s="67"/>
      <c r="V194" s="67"/>
      <c r="W194" s="67"/>
      <c r="X194" s="67"/>
      <c r="Y194" s="68"/>
      <c r="Z194" s="31"/>
      <c r="AA194" s="31"/>
      <c r="AB194" s="31"/>
      <c r="AC194" s="31"/>
      <c r="AD194" s="31"/>
      <c r="AE194" s="31"/>
      <c r="AT194" s="13" t="s">
        <v>157</v>
      </c>
      <c r="AU194" s="13" t="s">
        <v>80</v>
      </c>
    </row>
    <row r="195" spans="1:65" s="2" customFormat="1" ht="21.75" customHeight="1">
      <c r="A195" s="31"/>
      <c r="B195" s="32"/>
      <c r="C195" s="234" t="s">
        <v>364</v>
      </c>
      <c r="D195" s="234" t="s">
        <v>262</v>
      </c>
      <c r="E195" s="235" t="s">
        <v>1383</v>
      </c>
      <c r="F195" s="236" t="s">
        <v>1384</v>
      </c>
      <c r="G195" s="237" t="s">
        <v>153</v>
      </c>
      <c r="H195" s="238">
        <v>1</v>
      </c>
      <c r="I195" s="239"/>
      <c r="J195" s="240"/>
      <c r="K195" s="241">
        <f>ROUND(P195*H195,2)</f>
        <v>0</v>
      </c>
      <c r="L195" s="236" t="s">
        <v>154</v>
      </c>
      <c r="M195" s="242"/>
      <c r="N195" s="243" t="s">
        <v>1</v>
      </c>
      <c r="O195" s="225" t="s">
        <v>43</v>
      </c>
      <c r="P195" s="226">
        <f>I195+J195</f>
        <v>0</v>
      </c>
      <c r="Q195" s="226">
        <f>ROUND(I195*H195,2)</f>
        <v>0</v>
      </c>
      <c r="R195" s="226">
        <f>ROUND(J195*H195,2)</f>
        <v>0</v>
      </c>
      <c r="S195" s="67"/>
      <c r="T195" s="227">
        <f>S195*H195</f>
        <v>0</v>
      </c>
      <c r="U195" s="227">
        <v>0</v>
      </c>
      <c r="V195" s="227">
        <f>U195*H195</f>
        <v>0</v>
      </c>
      <c r="W195" s="227">
        <v>0</v>
      </c>
      <c r="X195" s="227">
        <f>W195*H195</f>
        <v>0</v>
      </c>
      <c r="Y195" s="228" t="s">
        <v>1</v>
      </c>
      <c r="Z195" s="31"/>
      <c r="AA195" s="31"/>
      <c r="AB195" s="31"/>
      <c r="AC195" s="31"/>
      <c r="AD195" s="31"/>
      <c r="AE195" s="31"/>
      <c r="AR195" s="229" t="s">
        <v>226</v>
      </c>
      <c r="AT195" s="229" t="s">
        <v>262</v>
      </c>
      <c r="AU195" s="229" t="s">
        <v>80</v>
      </c>
      <c r="AY195" s="13" t="s">
        <v>148</v>
      </c>
      <c r="BE195" s="111">
        <f>IF(O195="základní",K195,0)</f>
        <v>0</v>
      </c>
      <c r="BF195" s="111">
        <f>IF(O195="snížená",K195,0)</f>
        <v>0</v>
      </c>
      <c r="BG195" s="111">
        <f>IF(O195="zákl. přenesená",K195,0)</f>
        <v>0</v>
      </c>
      <c r="BH195" s="111">
        <f>IF(O195="sníž. přenesená",K195,0)</f>
        <v>0</v>
      </c>
      <c r="BI195" s="111">
        <f>IF(O195="nulová",K195,0)</f>
        <v>0</v>
      </c>
      <c r="BJ195" s="13" t="s">
        <v>88</v>
      </c>
      <c r="BK195" s="111">
        <f>ROUND(P195*H195,2)</f>
        <v>0</v>
      </c>
      <c r="BL195" s="13" t="s">
        <v>147</v>
      </c>
      <c r="BM195" s="229" t="s">
        <v>1385</v>
      </c>
    </row>
    <row r="196" spans="1:65" s="2" customFormat="1" ht="11.25">
      <c r="A196" s="31"/>
      <c r="B196" s="32"/>
      <c r="C196" s="33"/>
      <c r="D196" s="230" t="s">
        <v>157</v>
      </c>
      <c r="E196" s="33"/>
      <c r="F196" s="231" t="s">
        <v>1384</v>
      </c>
      <c r="G196" s="33"/>
      <c r="H196" s="33"/>
      <c r="I196" s="125"/>
      <c r="J196" s="125"/>
      <c r="K196" s="33"/>
      <c r="L196" s="33"/>
      <c r="M196" s="34"/>
      <c r="N196" s="232"/>
      <c r="O196" s="233"/>
      <c r="P196" s="67"/>
      <c r="Q196" s="67"/>
      <c r="R196" s="67"/>
      <c r="S196" s="67"/>
      <c r="T196" s="67"/>
      <c r="U196" s="67"/>
      <c r="V196" s="67"/>
      <c r="W196" s="67"/>
      <c r="X196" s="67"/>
      <c r="Y196" s="68"/>
      <c r="Z196" s="31"/>
      <c r="AA196" s="31"/>
      <c r="AB196" s="31"/>
      <c r="AC196" s="31"/>
      <c r="AD196" s="31"/>
      <c r="AE196" s="31"/>
      <c r="AT196" s="13" t="s">
        <v>157</v>
      </c>
      <c r="AU196" s="13" t="s">
        <v>80</v>
      </c>
    </row>
    <row r="197" spans="1:65" s="2" customFormat="1" ht="21.75" customHeight="1">
      <c r="A197" s="31"/>
      <c r="B197" s="32"/>
      <c r="C197" s="234" t="s">
        <v>369</v>
      </c>
      <c r="D197" s="234" t="s">
        <v>262</v>
      </c>
      <c r="E197" s="235" t="s">
        <v>1386</v>
      </c>
      <c r="F197" s="236" t="s">
        <v>1387</v>
      </c>
      <c r="G197" s="237" t="s">
        <v>153</v>
      </c>
      <c r="H197" s="238">
        <v>1</v>
      </c>
      <c r="I197" s="239"/>
      <c r="J197" s="240"/>
      <c r="K197" s="241">
        <f>ROUND(P197*H197,2)</f>
        <v>0</v>
      </c>
      <c r="L197" s="236" t="s">
        <v>154</v>
      </c>
      <c r="M197" s="242"/>
      <c r="N197" s="243" t="s">
        <v>1</v>
      </c>
      <c r="O197" s="225" t="s">
        <v>43</v>
      </c>
      <c r="P197" s="226">
        <f>I197+J197</f>
        <v>0</v>
      </c>
      <c r="Q197" s="226">
        <f>ROUND(I197*H197,2)</f>
        <v>0</v>
      </c>
      <c r="R197" s="226">
        <f>ROUND(J197*H197,2)</f>
        <v>0</v>
      </c>
      <c r="S197" s="67"/>
      <c r="T197" s="227">
        <f>S197*H197</f>
        <v>0</v>
      </c>
      <c r="U197" s="227">
        <v>0</v>
      </c>
      <c r="V197" s="227">
        <f>U197*H197</f>
        <v>0</v>
      </c>
      <c r="W197" s="227">
        <v>0</v>
      </c>
      <c r="X197" s="227">
        <f>W197*H197</f>
        <v>0</v>
      </c>
      <c r="Y197" s="228" t="s">
        <v>1</v>
      </c>
      <c r="Z197" s="31"/>
      <c r="AA197" s="31"/>
      <c r="AB197" s="31"/>
      <c r="AC197" s="31"/>
      <c r="AD197" s="31"/>
      <c r="AE197" s="31"/>
      <c r="AR197" s="229" t="s">
        <v>226</v>
      </c>
      <c r="AT197" s="229" t="s">
        <v>262</v>
      </c>
      <c r="AU197" s="229" t="s">
        <v>80</v>
      </c>
      <c r="AY197" s="13" t="s">
        <v>148</v>
      </c>
      <c r="BE197" s="111">
        <f>IF(O197="základní",K197,0)</f>
        <v>0</v>
      </c>
      <c r="BF197" s="111">
        <f>IF(O197="snížená",K197,0)</f>
        <v>0</v>
      </c>
      <c r="BG197" s="111">
        <f>IF(O197="zákl. přenesená",K197,0)</f>
        <v>0</v>
      </c>
      <c r="BH197" s="111">
        <f>IF(O197="sníž. přenesená",K197,0)</f>
        <v>0</v>
      </c>
      <c r="BI197" s="111">
        <f>IF(O197="nulová",K197,0)</f>
        <v>0</v>
      </c>
      <c r="BJ197" s="13" t="s">
        <v>88</v>
      </c>
      <c r="BK197" s="111">
        <f>ROUND(P197*H197,2)</f>
        <v>0</v>
      </c>
      <c r="BL197" s="13" t="s">
        <v>147</v>
      </c>
      <c r="BM197" s="229" t="s">
        <v>1388</v>
      </c>
    </row>
    <row r="198" spans="1:65" s="2" customFormat="1" ht="11.25">
      <c r="A198" s="31"/>
      <c r="B198" s="32"/>
      <c r="C198" s="33"/>
      <c r="D198" s="230" t="s">
        <v>157</v>
      </c>
      <c r="E198" s="33"/>
      <c r="F198" s="231" t="s">
        <v>1387</v>
      </c>
      <c r="G198" s="33"/>
      <c r="H198" s="33"/>
      <c r="I198" s="125"/>
      <c r="J198" s="125"/>
      <c r="K198" s="33"/>
      <c r="L198" s="33"/>
      <c r="M198" s="34"/>
      <c r="N198" s="232"/>
      <c r="O198" s="233"/>
      <c r="P198" s="67"/>
      <c r="Q198" s="67"/>
      <c r="R198" s="67"/>
      <c r="S198" s="67"/>
      <c r="T198" s="67"/>
      <c r="U198" s="67"/>
      <c r="V198" s="67"/>
      <c r="W198" s="67"/>
      <c r="X198" s="67"/>
      <c r="Y198" s="68"/>
      <c r="Z198" s="31"/>
      <c r="AA198" s="31"/>
      <c r="AB198" s="31"/>
      <c r="AC198" s="31"/>
      <c r="AD198" s="31"/>
      <c r="AE198" s="31"/>
      <c r="AT198" s="13" t="s">
        <v>157</v>
      </c>
      <c r="AU198" s="13" t="s">
        <v>80</v>
      </c>
    </row>
    <row r="199" spans="1:65" s="2" customFormat="1" ht="21.75" customHeight="1">
      <c r="A199" s="31"/>
      <c r="B199" s="32"/>
      <c r="C199" s="234" t="s">
        <v>374</v>
      </c>
      <c r="D199" s="234" t="s">
        <v>262</v>
      </c>
      <c r="E199" s="235" t="s">
        <v>1389</v>
      </c>
      <c r="F199" s="236" t="s">
        <v>1390</v>
      </c>
      <c r="G199" s="237" t="s">
        <v>153</v>
      </c>
      <c r="H199" s="238">
        <v>1</v>
      </c>
      <c r="I199" s="239"/>
      <c r="J199" s="240"/>
      <c r="K199" s="241">
        <f>ROUND(P199*H199,2)</f>
        <v>0</v>
      </c>
      <c r="L199" s="236" t="s">
        <v>154</v>
      </c>
      <c r="M199" s="242"/>
      <c r="N199" s="243" t="s">
        <v>1</v>
      </c>
      <c r="O199" s="225" t="s">
        <v>43</v>
      </c>
      <c r="P199" s="226">
        <f>I199+J199</f>
        <v>0</v>
      </c>
      <c r="Q199" s="226">
        <f>ROUND(I199*H199,2)</f>
        <v>0</v>
      </c>
      <c r="R199" s="226">
        <f>ROUND(J199*H199,2)</f>
        <v>0</v>
      </c>
      <c r="S199" s="67"/>
      <c r="T199" s="227">
        <f>S199*H199</f>
        <v>0</v>
      </c>
      <c r="U199" s="227">
        <v>0</v>
      </c>
      <c r="V199" s="227">
        <f>U199*H199</f>
        <v>0</v>
      </c>
      <c r="W199" s="227">
        <v>0</v>
      </c>
      <c r="X199" s="227">
        <f>W199*H199</f>
        <v>0</v>
      </c>
      <c r="Y199" s="228" t="s">
        <v>1</v>
      </c>
      <c r="Z199" s="31"/>
      <c r="AA199" s="31"/>
      <c r="AB199" s="31"/>
      <c r="AC199" s="31"/>
      <c r="AD199" s="31"/>
      <c r="AE199" s="31"/>
      <c r="AR199" s="229" t="s">
        <v>226</v>
      </c>
      <c r="AT199" s="229" t="s">
        <v>262</v>
      </c>
      <c r="AU199" s="229" t="s">
        <v>80</v>
      </c>
      <c r="AY199" s="13" t="s">
        <v>148</v>
      </c>
      <c r="BE199" s="111">
        <f>IF(O199="základní",K199,0)</f>
        <v>0</v>
      </c>
      <c r="BF199" s="111">
        <f>IF(O199="snížená",K199,0)</f>
        <v>0</v>
      </c>
      <c r="BG199" s="111">
        <f>IF(O199="zákl. přenesená",K199,0)</f>
        <v>0</v>
      </c>
      <c r="BH199" s="111">
        <f>IF(O199="sníž. přenesená",K199,0)</f>
        <v>0</v>
      </c>
      <c r="BI199" s="111">
        <f>IF(O199="nulová",K199,0)</f>
        <v>0</v>
      </c>
      <c r="BJ199" s="13" t="s">
        <v>88</v>
      </c>
      <c r="BK199" s="111">
        <f>ROUND(P199*H199,2)</f>
        <v>0</v>
      </c>
      <c r="BL199" s="13" t="s">
        <v>147</v>
      </c>
      <c r="BM199" s="229" t="s">
        <v>1391</v>
      </c>
    </row>
    <row r="200" spans="1:65" s="2" customFormat="1" ht="11.25">
      <c r="A200" s="31"/>
      <c r="B200" s="32"/>
      <c r="C200" s="33"/>
      <c r="D200" s="230" t="s">
        <v>157</v>
      </c>
      <c r="E200" s="33"/>
      <c r="F200" s="231" t="s">
        <v>1390</v>
      </c>
      <c r="G200" s="33"/>
      <c r="H200" s="33"/>
      <c r="I200" s="125"/>
      <c r="J200" s="125"/>
      <c r="K200" s="33"/>
      <c r="L200" s="33"/>
      <c r="M200" s="34"/>
      <c r="N200" s="232"/>
      <c r="O200" s="233"/>
      <c r="P200" s="67"/>
      <c r="Q200" s="67"/>
      <c r="R200" s="67"/>
      <c r="S200" s="67"/>
      <c r="T200" s="67"/>
      <c r="U200" s="67"/>
      <c r="V200" s="67"/>
      <c r="W200" s="67"/>
      <c r="X200" s="67"/>
      <c r="Y200" s="68"/>
      <c r="Z200" s="31"/>
      <c r="AA200" s="31"/>
      <c r="AB200" s="31"/>
      <c r="AC200" s="31"/>
      <c r="AD200" s="31"/>
      <c r="AE200" s="31"/>
      <c r="AT200" s="13" t="s">
        <v>157</v>
      </c>
      <c r="AU200" s="13" t="s">
        <v>80</v>
      </c>
    </row>
    <row r="201" spans="1:65" s="2" customFormat="1" ht="21.75" customHeight="1">
      <c r="A201" s="31"/>
      <c r="B201" s="32"/>
      <c r="C201" s="234" t="s">
        <v>379</v>
      </c>
      <c r="D201" s="234" t="s">
        <v>262</v>
      </c>
      <c r="E201" s="235" t="s">
        <v>1392</v>
      </c>
      <c r="F201" s="236" t="s">
        <v>1393</v>
      </c>
      <c r="G201" s="237" t="s">
        <v>153</v>
      </c>
      <c r="H201" s="238">
        <v>1</v>
      </c>
      <c r="I201" s="239"/>
      <c r="J201" s="240"/>
      <c r="K201" s="241">
        <f>ROUND(P201*H201,2)</f>
        <v>0</v>
      </c>
      <c r="L201" s="236" t="s">
        <v>154</v>
      </c>
      <c r="M201" s="242"/>
      <c r="N201" s="243" t="s">
        <v>1</v>
      </c>
      <c r="O201" s="225" t="s">
        <v>43</v>
      </c>
      <c r="P201" s="226">
        <f>I201+J201</f>
        <v>0</v>
      </c>
      <c r="Q201" s="226">
        <f>ROUND(I201*H201,2)</f>
        <v>0</v>
      </c>
      <c r="R201" s="226">
        <f>ROUND(J201*H201,2)</f>
        <v>0</v>
      </c>
      <c r="S201" s="67"/>
      <c r="T201" s="227">
        <f>S201*H201</f>
        <v>0</v>
      </c>
      <c r="U201" s="227">
        <v>0</v>
      </c>
      <c r="V201" s="227">
        <f>U201*H201</f>
        <v>0</v>
      </c>
      <c r="W201" s="227">
        <v>0</v>
      </c>
      <c r="X201" s="227">
        <f>W201*H201</f>
        <v>0</v>
      </c>
      <c r="Y201" s="228" t="s">
        <v>1</v>
      </c>
      <c r="Z201" s="31"/>
      <c r="AA201" s="31"/>
      <c r="AB201" s="31"/>
      <c r="AC201" s="31"/>
      <c r="AD201" s="31"/>
      <c r="AE201" s="31"/>
      <c r="AR201" s="229" t="s">
        <v>226</v>
      </c>
      <c r="AT201" s="229" t="s">
        <v>262</v>
      </c>
      <c r="AU201" s="229" t="s">
        <v>80</v>
      </c>
      <c r="AY201" s="13" t="s">
        <v>148</v>
      </c>
      <c r="BE201" s="111">
        <f>IF(O201="základní",K201,0)</f>
        <v>0</v>
      </c>
      <c r="BF201" s="111">
        <f>IF(O201="snížená",K201,0)</f>
        <v>0</v>
      </c>
      <c r="BG201" s="111">
        <f>IF(O201="zákl. přenesená",K201,0)</f>
        <v>0</v>
      </c>
      <c r="BH201" s="111">
        <f>IF(O201="sníž. přenesená",K201,0)</f>
        <v>0</v>
      </c>
      <c r="BI201" s="111">
        <f>IF(O201="nulová",K201,0)</f>
        <v>0</v>
      </c>
      <c r="BJ201" s="13" t="s">
        <v>88</v>
      </c>
      <c r="BK201" s="111">
        <f>ROUND(P201*H201,2)</f>
        <v>0</v>
      </c>
      <c r="BL201" s="13" t="s">
        <v>147</v>
      </c>
      <c r="BM201" s="229" t="s">
        <v>1394</v>
      </c>
    </row>
    <row r="202" spans="1:65" s="2" customFormat="1" ht="11.25">
      <c r="A202" s="31"/>
      <c r="B202" s="32"/>
      <c r="C202" s="33"/>
      <c r="D202" s="230" t="s">
        <v>157</v>
      </c>
      <c r="E202" s="33"/>
      <c r="F202" s="231" t="s">
        <v>1393</v>
      </c>
      <c r="G202" s="33"/>
      <c r="H202" s="33"/>
      <c r="I202" s="125"/>
      <c r="J202" s="125"/>
      <c r="K202" s="33"/>
      <c r="L202" s="33"/>
      <c r="M202" s="34"/>
      <c r="N202" s="232"/>
      <c r="O202" s="233"/>
      <c r="P202" s="67"/>
      <c r="Q202" s="67"/>
      <c r="R202" s="67"/>
      <c r="S202" s="67"/>
      <c r="T202" s="67"/>
      <c r="U202" s="67"/>
      <c r="V202" s="67"/>
      <c r="W202" s="67"/>
      <c r="X202" s="67"/>
      <c r="Y202" s="68"/>
      <c r="Z202" s="31"/>
      <c r="AA202" s="31"/>
      <c r="AB202" s="31"/>
      <c r="AC202" s="31"/>
      <c r="AD202" s="31"/>
      <c r="AE202" s="31"/>
      <c r="AT202" s="13" t="s">
        <v>157</v>
      </c>
      <c r="AU202" s="13" t="s">
        <v>80</v>
      </c>
    </row>
    <row r="203" spans="1:65" s="2" customFormat="1" ht="21.75" customHeight="1">
      <c r="A203" s="31"/>
      <c r="B203" s="32"/>
      <c r="C203" s="234" t="s">
        <v>384</v>
      </c>
      <c r="D203" s="234" t="s">
        <v>262</v>
      </c>
      <c r="E203" s="235" t="s">
        <v>1395</v>
      </c>
      <c r="F203" s="236" t="s">
        <v>1396</v>
      </c>
      <c r="G203" s="237" t="s">
        <v>153</v>
      </c>
      <c r="H203" s="238">
        <v>1</v>
      </c>
      <c r="I203" s="239"/>
      <c r="J203" s="240"/>
      <c r="K203" s="241">
        <f>ROUND(P203*H203,2)</f>
        <v>0</v>
      </c>
      <c r="L203" s="236" t="s">
        <v>154</v>
      </c>
      <c r="M203" s="242"/>
      <c r="N203" s="243" t="s">
        <v>1</v>
      </c>
      <c r="O203" s="225" t="s">
        <v>43</v>
      </c>
      <c r="P203" s="226">
        <f>I203+J203</f>
        <v>0</v>
      </c>
      <c r="Q203" s="226">
        <f>ROUND(I203*H203,2)</f>
        <v>0</v>
      </c>
      <c r="R203" s="226">
        <f>ROUND(J203*H203,2)</f>
        <v>0</v>
      </c>
      <c r="S203" s="67"/>
      <c r="T203" s="227">
        <f>S203*H203</f>
        <v>0</v>
      </c>
      <c r="U203" s="227">
        <v>0</v>
      </c>
      <c r="V203" s="227">
        <f>U203*H203</f>
        <v>0</v>
      </c>
      <c r="W203" s="227">
        <v>0</v>
      </c>
      <c r="X203" s="227">
        <f>W203*H203</f>
        <v>0</v>
      </c>
      <c r="Y203" s="228" t="s">
        <v>1</v>
      </c>
      <c r="Z203" s="31"/>
      <c r="AA203" s="31"/>
      <c r="AB203" s="31"/>
      <c r="AC203" s="31"/>
      <c r="AD203" s="31"/>
      <c r="AE203" s="31"/>
      <c r="AR203" s="229" t="s">
        <v>226</v>
      </c>
      <c r="AT203" s="229" t="s">
        <v>262</v>
      </c>
      <c r="AU203" s="229" t="s">
        <v>80</v>
      </c>
      <c r="AY203" s="13" t="s">
        <v>148</v>
      </c>
      <c r="BE203" s="111">
        <f>IF(O203="základní",K203,0)</f>
        <v>0</v>
      </c>
      <c r="BF203" s="111">
        <f>IF(O203="snížená",K203,0)</f>
        <v>0</v>
      </c>
      <c r="BG203" s="111">
        <f>IF(O203="zákl. přenesená",K203,0)</f>
        <v>0</v>
      </c>
      <c r="BH203" s="111">
        <f>IF(O203="sníž. přenesená",K203,0)</f>
        <v>0</v>
      </c>
      <c r="BI203" s="111">
        <f>IF(O203="nulová",K203,0)</f>
        <v>0</v>
      </c>
      <c r="BJ203" s="13" t="s">
        <v>88</v>
      </c>
      <c r="BK203" s="111">
        <f>ROUND(P203*H203,2)</f>
        <v>0</v>
      </c>
      <c r="BL203" s="13" t="s">
        <v>147</v>
      </c>
      <c r="BM203" s="229" t="s">
        <v>1397</v>
      </c>
    </row>
    <row r="204" spans="1:65" s="2" customFormat="1" ht="11.25">
      <c r="A204" s="31"/>
      <c r="B204" s="32"/>
      <c r="C204" s="33"/>
      <c r="D204" s="230" t="s">
        <v>157</v>
      </c>
      <c r="E204" s="33"/>
      <c r="F204" s="231" t="s">
        <v>1396</v>
      </c>
      <c r="G204" s="33"/>
      <c r="H204" s="33"/>
      <c r="I204" s="125"/>
      <c r="J204" s="125"/>
      <c r="K204" s="33"/>
      <c r="L204" s="33"/>
      <c r="M204" s="34"/>
      <c r="N204" s="232"/>
      <c r="O204" s="233"/>
      <c r="P204" s="67"/>
      <c r="Q204" s="67"/>
      <c r="R204" s="67"/>
      <c r="S204" s="67"/>
      <c r="T204" s="67"/>
      <c r="U204" s="67"/>
      <c r="V204" s="67"/>
      <c r="W204" s="67"/>
      <c r="X204" s="67"/>
      <c r="Y204" s="68"/>
      <c r="Z204" s="31"/>
      <c r="AA204" s="31"/>
      <c r="AB204" s="31"/>
      <c r="AC204" s="31"/>
      <c r="AD204" s="31"/>
      <c r="AE204" s="31"/>
      <c r="AT204" s="13" t="s">
        <v>157</v>
      </c>
      <c r="AU204" s="13" t="s">
        <v>80</v>
      </c>
    </row>
    <row r="205" spans="1:65" s="2" customFormat="1" ht="21.75" customHeight="1">
      <c r="A205" s="31"/>
      <c r="B205" s="32"/>
      <c r="C205" s="234" t="s">
        <v>389</v>
      </c>
      <c r="D205" s="234" t="s">
        <v>262</v>
      </c>
      <c r="E205" s="235" t="s">
        <v>1398</v>
      </c>
      <c r="F205" s="236" t="s">
        <v>1399</v>
      </c>
      <c r="G205" s="237" t="s">
        <v>153</v>
      </c>
      <c r="H205" s="238">
        <v>1</v>
      </c>
      <c r="I205" s="239"/>
      <c r="J205" s="240"/>
      <c r="K205" s="241">
        <f>ROUND(P205*H205,2)</f>
        <v>0</v>
      </c>
      <c r="L205" s="236" t="s">
        <v>154</v>
      </c>
      <c r="M205" s="242"/>
      <c r="N205" s="243" t="s">
        <v>1</v>
      </c>
      <c r="O205" s="225" t="s">
        <v>43</v>
      </c>
      <c r="P205" s="226">
        <f>I205+J205</f>
        <v>0</v>
      </c>
      <c r="Q205" s="226">
        <f>ROUND(I205*H205,2)</f>
        <v>0</v>
      </c>
      <c r="R205" s="226">
        <f>ROUND(J205*H205,2)</f>
        <v>0</v>
      </c>
      <c r="S205" s="67"/>
      <c r="T205" s="227">
        <f>S205*H205</f>
        <v>0</v>
      </c>
      <c r="U205" s="227">
        <v>0</v>
      </c>
      <c r="V205" s="227">
        <f>U205*H205</f>
        <v>0</v>
      </c>
      <c r="W205" s="227">
        <v>0</v>
      </c>
      <c r="X205" s="227">
        <f>W205*H205</f>
        <v>0</v>
      </c>
      <c r="Y205" s="228" t="s">
        <v>1</v>
      </c>
      <c r="Z205" s="31"/>
      <c r="AA205" s="31"/>
      <c r="AB205" s="31"/>
      <c r="AC205" s="31"/>
      <c r="AD205" s="31"/>
      <c r="AE205" s="31"/>
      <c r="AR205" s="229" t="s">
        <v>226</v>
      </c>
      <c r="AT205" s="229" t="s">
        <v>262</v>
      </c>
      <c r="AU205" s="229" t="s">
        <v>80</v>
      </c>
      <c r="AY205" s="13" t="s">
        <v>148</v>
      </c>
      <c r="BE205" s="111">
        <f>IF(O205="základní",K205,0)</f>
        <v>0</v>
      </c>
      <c r="BF205" s="111">
        <f>IF(O205="snížená",K205,0)</f>
        <v>0</v>
      </c>
      <c r="BG205" s="111">
        <f>IF(O205="zákl. přenesená",K205,0)</f>
        <v>0</v>
      </c>
      <c r="BH205" s="111">
        <f>IF(O205="sníž. přenesená",K205,0)</f>
        <v>0</v>
      </c>
      <c r="BI205" s="111">
        <f>IF(O205="nulová",K205,0)</f>
        <v>0</v>
      </c>
      <c r="BJ205" s="13" t="s">
        <v>88</v>
      </c>
      <c r="BK205" s="111">
        <f>ROUND(P205*H205,2)</f>
        <v>0</v>
      </c>
      <c r="BL205" s="13" t="s">
        <v>147</v>
      </c>
      <c r="BM205" s="229" t="s">
        <v>1400</v>
      </c>
    </row>
    <row r="206" spans="1:65" s="2" customFormat="1" ht="11.25">
      <c r="A206" s="31"/>
      <c r="B206" s="32"/>
      <c r="C206" s="33"/>
      <c r="D206" s="230" t="s">
        <v>157</v>
      </c>
      <c r="E206" s="33"/>
      <c r="F206" s="231" t="s">
        <v>1399</v>
      </c>
      <c r="G206" s="33"/>
      <c r="H206" s="33"/>
      <c r="I206" s="125"/>
      <c r="J206" s="125"/>
      <c r="K206" s="33"/>
      <c r="L206" s="33"/>
      <c r="M206" s="34"/>
      <c r="N206" s="232"/>
      <c r="O206" s="233"/>
      <c r="P206" s="67"/>
      <c r="Q206" s="67"/>
      <c r="R206" s="67"/>
      <c r="S206" s="67"/>
      <c r="T206" s="67"/>
      <c r="U206" s="67"/>
      <c r="V206" s="67"/>
      <c r="W206" s="67"/>
      <c r="X206" s="67"/>
      <c r="Y206" s="68"/>
      <c r="Z206" s="31"/>
      <c r="AA206" s="31"/>
      <c r="AB206" s="31"/>
      <c r="AC206" s="31"/>
      <c r="AD206" s="31"/>
      <c r="AE206" s="31"/>
      <c r="AT206" s="13" t="s">
        <v>157</v>
      </c>
      <c r="AU206" s="13" t="s">
        <v>80</v>
      </c>
    </row>
    <row r="207" spans="1:65" s="2" customFormat="1" ht="21.75" customHeight="1">
      <c r="A207" s="31"/>
      <c r="B207" s="32"/>
      <c r="C207" s="234" t="s">
        <v>394</v>
      </c>
      <c r="D207" s="234" t="s">
        <v>262</v>
      </c>
      <c r="E207" s="235" t="s">
        <v>1401</v>
      </c>
      <c r="F207" s="236" t="s">
        <v>1402</v>
      </c>
      <c r="G207" s="237" t="s">
        <v>153</v>
      </c>
      <c r="H207" s="238">
        <v>1</v>
      </c>
      <c r="I207" s="239"/>
      <c r="J207" s="240"/>
      <c r="K207" s="241">
        <f>ROUND(P207*H207,2)</f>
        <v>0</v>
      </c>
      <c r="L207" s="236" t="s">
        <v>154</v>
      </c>
      <c r="M207" s="242"/>
      <c r="N207" s="243" t="s">
        <v>1</v>
      </c>
      <c r="O207" s="225" t="s">
        <v>43</v>
      </c>
      <c r="P207" s="226">
        <f>I207+J207</f>
        <v>0</v>
      </c>
      <c r="Q207" s="226">
        <f>ROUND(I207*H207,2)</f>
        <v>0</v>
      </c>
      <c r="R207" s="226">
        <f>ROUND(J207*H207,2)</f>
        <v>0</v>
      </c>
      <c r="S207" s="67"/>
      <c r="T207" s="227">
        <f>S207*H207</f>
        <v>0</v>
      </c>
      <c r="U207" s="227">
        <v>0</v>
      </c>
      <c r="V207" s="227">
        <f>U207*H207</f>
        <v>0</v>
      </c>
      <c r="W207" s="227">
        <v>0</v>
      </c>
      <c r="X207" s="227">
        <f>W207*H207</f>
        <v>0</v>
      </c>
      <c r="Y207" s="228" t="s">
        <v>1</v>
      </c>
      <c r="Z207" s="31"/>
      <c r="AA207" s="31"/>
      <c r="AB207" s="31"/>
      <c r="AC207" s="31"/>
      <c r="AD207" s="31"/>
      <c r="AE207" s="31"/>
      <c r="AR207" s="229" t="s">
        <v>226</v>
      </c>
      <c r="AT207" s="229" t="s">
        <v>262</v>
      </c>
      <c r="AU207" s="229" t="s">
        <v>80</v>
      </c>
      <c r="AY207" s="13" t="s">
        <v>148</v>
      </c>
      <c r="BE207" s="111">
        <f>IF(O207="základní",K207,0)</f>
        <v>0</v>
      </c>
      <c r="BF207" s="111">
        <f>IF(O207="snížená",K207,0)</f>
        <v>0</v>
      </c>
      <c r="BG207" s="111">
        <f>IF(O207="zákl. přenesená",K207,0)</f>
        <v>0</v>
      </c>
      <c r="BH207" s="111">
        <f>IF(O207="sníž. přenesená",K207,0)</f>
        <v>0</v>
      </c>
      <c r="BI207" s="111">
        <f>IF(O207="nulová",K207,0)</f>
        <v>0</v>
      </c>
      <c r="BJ207" s="13" t="s">
        <v>88</v>
      </c>
      <c r="BK207" s="111">
        <f>ROUND(P207*H207,2)</f>
        <v>0</v>
      </c>
      <c r="BL207" s="13" t="s">
        <v>147</v>
      </c>
      <c r="BM207" s="229" t="s">
        <v>1403</v>
      </c>
    </row>
    <row r="208" spans="1:65" s="2" customFormat="1" ht="11.25">
      <c r="A208" s="31"/>
      <c r="B208" s="32"/>
      <c r="C208" s="33"/>
      <c r="D208" s="230" t="s">
        <v>157</v>
      </c>
      <c r="E208" s="33"/>
      <c r="F208" s="231" t="s">
        <v>1402</v>
      </c>
      <c r="G208" s="33"/>
      <c r="H208" s="33"/>
      <c r="I208" s="125"/>
      <c r="J208" s="125"/>
      <c r="K208" s="33"/>
      <c r="L208" s="33"/>
      <c r="M208" s="34"/>
      <c r="N208" s="232"/>
      <c r="O208" s="233"/>
      <c r="P208" s="67"/>
      <c r="Q208" s="67"/>
      <c r="R208" s="67"/>
      <c r="S208" s="67"/>
      <c r="T208" s="67"/>
      <c r="U208" s="67"/>
      <c r="V208" s="67"/>
      <c r="W208" s="67"/>
      <c r="X208" s="67"/>
      <c r="Y208" s="68"/>
      <c r="Z208" s="31"/>
      <c r="AA208" s="31"/>
      <c r="AB208" s="31"/>
      <c r="AC208" s="31"/>
      <c r="AD208" s="31"/>
      <c r="AE208" s="31"/>
      <c r="AT208" s="13" t="s">
        <v>157</v>
      </c>
      <c r="AU208" s="13" t="s">
        <v>80</v>
      </c>
    </row>
    <row r="209" spans="1:65" s="2" customFormat="1" ht="21.75" customHeight="1">
      <c r="A209" s="31"/>
      <c r="B209" s="32"/>
      <c r="C209" s="234" t="s">
        <v>399</v>
      </c>
      <c r="D209" s="234" t="s">
        <v>262</v>
      </c>
      <c r="E209" s="235" t="s">
        <v>1404</v>
      </c>
      <c r="F209" s="236" t="s">
        <v>1405</v>
      </c>
      <c r="G209" s="237" t="s">
        <v>153</v>
      </c>
      <c r="H209" s="238">
        <v>1</v>
      </c>
      <c r="I209" s="239"/>
      <c r="J209" s="240"/>
      <c r="K209" s="241">
        <f>ROUND(P209*H209,2)</f>
        <v>0</v>
      </c>
      <c r="L209" s="236" t="s">
        <v>154</v>
      </c>
      <c r="M209" s="242"/>
      <c r="N209" s="243" t="s">
        <v>1</v>
      </c>
      <c r="O209" s="225" t="s">
        <v>43</v>
      </c>
      <c r="P209" s="226">
        <f>I209+J209</f>
        <v>0</v>
      </c>
      <c r="Q209" s="226">
        <f>ROUND(I209*H209,2)</f>
        <v>0</v>
      </c>
      <c r="R209" s="226">
        <f>ROUND(J209*H209,2)</f>
        <v>0</v>
      </c>
      <c r="S209" s="67"/>
      <c r="T209" s="227">
        <f>S209*H209</f>
        <v>0</v>
      </c>
      <c r="U209" s="227">
        <v>0</v>
      </c>
      <c r="V209" s="227">
        <f>U209*H209</f>
        <v>0</v>
      </c>
      <c r="W209" s="227">
        <v>0</v>
      </c>
      <c r="X209" s="227">
        <f>W209*H209</f>
        <v>0</v>
      </c>
      <c r="Y209" s="228" t="s">
        <v>1</v>
      </c>
      <c r="Z209" s="31"/>
      <c r="AA209" s="31"/>
      <c r="AB209" s="31"/>
      <c r="AC209" s="31"/>
      <c r="AD209" s="31"/>
      <c r="AE209" s="31"/>
      <c r="AR209" s="229" t="s">
        <v>226</v>
      </c>
      <c r="AT209" s="229" t="s">
        <v>262</v>
      </c>
      <c r="AU209" s="229" t="s">
        <v>80</v>
      </c>
      <c r="AY209" s="13" t="s">
        <v>148</v>
      </c>
      <c r="BE209" s="111">
        <f>IF(O209="základní",K209,0)</f>
        <v>0</v>
      </c>
      <c r="BF209" s="111">
        <f>IF(O209="snížená",K209,0)</f>
        <v>0</v>
      </c>
      <c r="BG209" s="111">
        <f>IF(O209="zákl. přenesená",K209,0)</f>
        <v>0</v>
      </c>
      <c r="BH209" s="111">
        <f>IF(O209="sníž. přenesená",K209,0)</f>
        <v>0</v>
      </c>
      <c r="BI209" s="111">
        <f>IF(O209="nulová",K209,0)</f>
        <v>0</v>
      </c>
      <c r="BJ209" s="13" t="s">
        <v>88</v>
      </c>
      <c r="BK209" s="111">
        <f>ROUND(P209*H209,2)</f>
        <v>0</v>
      </c>
      <c r="BL209" s="13" t="s">
        <v>147</v>
      </c>
      <c r="BM209" s="229" t="s">
        <v>1406</v>
      </c>
    </row>
    <row r="210" spans="1:65" s="2" customFormat="1" ht="11.25">
      <c r="A210" s="31"/>
      <c r="B210" s="32"/>
      <c r="C210" s="33"/>
      <c r="D210" s="230" t="s">
        <v>157</v>
      </c>
      <c r="E210" s="33"/>
      <c r="F210" s="231" t="s">
        <v>1405</v>
      </c>
      <c r="G210" s="33"/>
      <c r="H210" s="33"/>
      <c r="I210" s="125"/>
      <c r="J210" s="125"/>
      <c r="K210" s="33"/>
      <c r="L210" s="33"/>
      <c r="M210" s="34"/>
      <c r="N210" s="232"/>
      <c r="O210" s="233"/>
      <c r="P210" s="67"/>
      <c r="Q210" s="67"/>
      <c r="R210" s="67"/>
      <c r="S210" s="67"/>
      <c r="T210" s="67"/>
      <c r="U210" s="67"/>
      <c r="V210" s="67"/>
      <c r="W210" s="67"/>
      <c r="X210" s="67"/>
      <c r="Y210" s="68"/>
      <c r="Z210" s="31"/>
      <c r="AA210" s="31"/>
      <c r="AB210" s="31"/>
      <c r="AC210" s="31"/>
      <c r="AD210" s="31"/>
      <c r="AE210" s="31"/>
      <c r="AT210" s="13" t="s">
        <v>157</v>
      </c>
      <c r="AU210" s="13" t="s">
        <v>80</v>
      </c>
    </row>
    <row r="211" spans="1:65" s="2" customFormat="1" ht="21.75" customHeight="1">
      <c r="A211" s="31"/>
      <c r="B211" s="32"/>
      <c r="C211" s="234" t="s">
        <v>404</v>
      </c>
      <c r="D211" s="234" t="s">
        <v>262</v>
      </c>
      <c r="E211" s="235" t="s">
        <v>1407</v>
      </c>
      <c r="F211" s="236" t="s">
        <v>1408</v>
      </c>
      <c r="G211" s="237" t="s">
        <v>153</v>
      </c>
      <c r="H211" s="238">
        <v>1</v>
      </c>
      <c r="I211" s="239"/>
      <c r="J211" s="240"/>
      <c r="K211" s="241">
        <f>ROUND(P211*H211,2)</f>
        <v>0</v>
      </c>
      <c r="L211" s="236" t="s">
        <v>154</v>
      </c>
      <c r="M211" s="242"/>
      <c r="N211" s="243" t="s">
        <v>1</v>
      </c>
      <c r="O211" s="225" t="s">
        <v>43</v>
      </c>
      <c r="P211" s="226">
        <f>I211+J211</f>
        <v>0</v>
      </c>
      <c r="Q211" s="226">
        <f>ROUND(I211*H211,2)</f>
        <v>0</v>
      </c>
      <c r="R211" s="226">
        <f>ROUND(J211*H211,2)</f>
        <v>0</v>
      </c>
      <c r="S211" s="67"/>
      <c r="T211" s="227">
        <f>S211*H211</f>
        <v>0</v>
      </c>
      <c r="U211" s="227">
        <v>0</v>
      </c>
      <c r="V211" s="227">
        <f>U211*H211</f>
        <v>0</v>
      </c>
      <c r="W211" s="227">
        <v>0</v>
      </c>
      <c r="X211" s="227">
        <f>W211*H211</f>
        <v>0</v>
      </c>
      <c r="Y211" s="228" t="s">
        <v>1</v>
      </c>
      <c r="Z211" s="31"/>
      <c r="AA211" s="31"/>
      <c r="AB211" s="31"/>
      <c r="AC211" s="31"/>
      <c r="AD211" s="31"/>
      <c r="AE211" s="31"/>
      <c r="AR211" s="229" t="s">
        <v>226</v>
      </c>
      <c r="AT211" s="229" t="s">
        <v>262</v>
      </c>
      <c r="AU211" s="229" t="s">
        <v>80</v>
      </c>
      <c r="AY211" s="13" t="s">
        <v>148</v>
      </c>
      <c r="BE211" s="111">
        <f>IF(O211="základní",K211,0)</f>
        <v>0</v>
      </c>
      <c r="BF211" s="111">
        <f>IF(O211="snížená",K211,0)</f>
        <v>0</v>
      </c>
      <c r="BG211" s="111">
        <f>IF(O211="zákl. přenesená",K211,0)</f>
        <v>0</v>
      </c>
      <c r="BH211" s="111">
        <f>IF(O211="sníž. přenesená",K211,0)</f>
        <v>0</v>
      </c>
      <c r="BI211" s="111">
        <f>IF(O211="nulová",K211,0)</f>
        <v>0</v>
      </c>
      <c r="BJ211" s="13" t="s">
        <v>88</v>
      </c>
      <c r="BK211" s="111">
        <f>ROUND(P211*H211,2)</f>
        <v>0</v>
      </c>
      <c r="BL211" s="13" t="s">
        <v>147</v>
      </c>
      <c r="BM211" s="229" t="s">
        <v>1409</v>
      </c>
    </row>
    <row r="212" spans="1:65" s="2" customFormat="1" ht="11.25">
      <c r="A212" s="31"/>
      <c r="B212" s="32"/>
      <c r="C212" s="33"/>
      <c r="D212" s="230" t="s">
        <v>157</v>
      </c>
      <c r="E212" s="33"/>
      <c r="F212" s="231" t="s">
        <v>1408</v>
      </c>
      <c r="G212" s="33"/>
      <c r="H212" s="33"/>
      <c r="I212" s="125"/>
      <c r="J212" s="125"/>
      <c r="K212" s="33"/>
      <c r="L212" s="33"/>
      <c r="M212" s="34"/>
      <c r="N212" s="232"/>
      <c r="O212" s="233"/>
      <c r="P212" s="67"/>
      <c r="Q212" s="67"/>
      <c r="R212" s="67"/>
      <c r="S212" s="67"/>
      <c r="T212" s="67"/>
      <c r="U212" s="67"/>
      <c r="V212" s="67"/>
      <c r="W212" s="67"/>
      <c r="X212" s="67"/>
      <c r="Y212" s="68"/>
      <c r="Z212" s="31"/>
      <c r="AA212" s="31"/>
      <c r="AB212" s="31"/>
      <c r="AC212" s="31"/>
      <c r="AD212" s="31"/>
      <c r="AE212" s="31"/>
      <c r="AT212" s="13" t="s">
        <v>157</v>
      </c>
      <c r="AU212" s="13" t="s">
        <v>80</v>
      </c>
    </row>
    <row r="213" spans="1:65" s="2" customFormat="1" ht="21.75" customHeight="1">
      <c r="A213" s="31"/>
      <c r="B213" s="32"/>
      <c r="C213" s="234" t="s">
        <v>409</v>
      </c>
      <c r="D213" s="234" t="s">
        <v>262</v>
      </c>
      <c r="E213" s="235" t="s">
        <v>1410</v>
      </c>
      <c r="F213" s="236" t="s">
        <v>1411</v>
      </c>
      <c r="G213" s="237" t="s">
        <v>153</v>
      </c>
      <c r="H213" s="238">
        <v>1</v>
      </c>
      <c r="I213" s="239"/>
      <c r="J213" s="240"/>
      <c r="K213" s="241">
        <f>ROUND(P213*H213,2)</f>
        <v>0</v>
      </c>
      <c r="L213" s="236" t="s">
        <v>154</v>
      </c>
      <c r="M213" s="242"/>
      <c r="N213" s="243" t="s">
        <v>1</v>
      </c>
      <c r="O213" s="225" t="s">
        <v>43</v>
      </c>
      <c r="P213" s="226">
        <f>I213+J213</f>
        <v>0</v>
      </c>
      <c r="Q213" s="226">
        <f>ROUND(I213*H213,2)</f>
        <v>0</v>
      </c>
      <c r="R213" s="226">
        <f>ROUND(J213*H213,2)</f>
        <v>0</v>
      </c>
      <c r="S213" s="67"/>
      <c r="T213" s="227">
        <f>S213*H213</f>
        <v>0</v>
      </c>
      <c r="U213" s="227">
        <v>0</v>
      </c>
      <c r="V213" s="227">
        <f>U213*H213</f>
        <v>0</v>
      </c>
      <c r="W213" s="227">
        <v>0</v>
      </c>
      <c r="X213" s="227">
        <f>W213*H213</f>
        <v>0</v>
      </c>
      <c r="Y213" s="228" t="s">
        <v>1</v>
      </c>
      <c r="Z213" s="31"/>
      <c r="AA213" s="31"/>
      <c r="AB213" s="31"/>
      <c r="AC213" s="31"/>
      <c r="AD213" s="31"/>
      <c r="AE213" s="31"/>
      <c r="AR213" s="229" t="s">
        <v>226</v>
      </c>
      <c r="AT213" s="229" t="s">
        <v>262</v>
      </c>
      <c r="AU213" s="229" t="s">
        <v>80</v>
      </c>
      <c r="AY213" s="13" t="s">
        <v>148</v>
      </c>
      <c r="BE213" s="111">
        <f>IF(O213="základní",K213,0)</f>
        <v>0</v>
      </c>
      <c r="BF213" s="111">
        <f>IF(O213="snížená",K213,0)</f>
        <v>0</v>
      </c>
      <c r="BG213" s="111">
        <f>IF(O213="zákl. přenesená",K213,0)</f>
        <v>0</v>
      </c>
      <c r="BH213" s="111">
        <f>IF(O213="sníž. přenesená",K213,0)</f>
        <v>0</v>
      </c>
      <c r="BI213" s="111">
        <f>IF(O213="nulová",K213,0)</f>
        <v>0</v>
      </c>
      <c r="BJ213" s="13" t="s">
        <v>88</v>
      </c>
      <c r="BK213" s="111">
        <f>ROUND(P213*H213,2)</f>
        <v>0</v>
      </c>
      <c r="BL213" s="13" t="s">
        <v>147</v>
      </c>
      <c r="BM213" s="229" t="s">
        <v>1412</v>
      </c>
    </row>
    <row r="214" spans="1:65" s="2" customFormat="1" ht="11.25">
      <c r="A214" s="31"/>
      <c r="B214" s="32"/>
      <c r="C214" s="33"/>
      <c r="D214" s="230" t="s">
        <v>157</v>
      </c>
      <c r="E214" s="33"/>
      <c r="F214" s="231" t="s">
        <v>1411</v>
      </c>
      <c r="G214" s="33"/>
      <c r="H214" s="33"/>
      <c r="I214" s="125"/>
      <c r="J214" s="125"/>
      <c r="K214" s="33"/>
      <c r="L214" s="33"/>
      <c r="M214" s="34"/>
      <c r="N214" s="232"/>
      <c r="O214" s="233"/>
      <c r="P214" s="67"/>
      <c r="Q214" s="67"/>
      <c r="R214" s="67"/>
      <c r="S214" s="67"/>
      <c r="T214" s="67"/>
      <c r="U214" s="67"/>
      <c r="V214" s="67"/>
      <c r="W214" s="67"/>
      <c r="X214" s="67"/>
      <c r="Y214" s="68"/>
      <c r="Z214" s="31"/>
      <c r="AA214" s="31"/>
      <c r="AB214" s="31"/>
      <c r="AC214" s="31"/>
      <c r="AD214" s="31"/>
      <c r="AE214" s="31"/>
      <c r="AT214" s="13" t="s">
        <v>157</v>
      </c>
      <c r="AU214" s="13" t="s">
        <v>80</v>
      </c>
    </row>
    <row r="215" spans="1:65" s="2" customFormat="1" ht="21.75" customHeight="1">
      <c r="A215" s="31"/>
      <c r="B215" s="32"/>
      <c r="C215" s="234" t="s">
        <v>414</v>
      </c>
      <c r="D215" s="234" t="s">
        <v>262</v>
      </c>
      <c r="E215" s="235" t="s">
        <v>1413</v>
      </c>
      <c r="F215" s="236" t="s">
        <v>1414</v>
      </c>
      <c r="G215" s="237" t="s">
        <v>153</v>
      </c>
      <c r="H215" s="238">
        <v>1</v>
      </c>
      <c r="I215" s="239"/>
      <c r="J215" s="240"/>
      <c r="K215" s="241">
        <f>ROUND(P215*H215,2)</f>
        <v>0</v>
      </c>
      <c r="L215" s="236" t="s">
        <v>154</v>
      </c>
      <c r="M215" s="242"/>
      <c r="N215" s="243" t="s">
        <v>1</v>
      </c>
      <c r="O215" s="225" t="s">
        <v>43</v>
      </c>
      <c r="P215" s="226">
        <f>I215+J215</f>
        <v>0</v>
      </c>
      <c r="Q215" s="226">
        <f>ROUND(I215*H215,2)</f>
        <v>0</v>
      </c>
      <c r="R215" s="226">
        <f>ROUND(J215*H215,2)</f>
        <v>0</v>
      </c>
      <c r="S215" s="67"/>
      <c r="T215" s="227">
        <f>S215*H215</f>
        <v>0</v>
      </c>
      <c r="U215" s="227">
        <v>0</v>
      </c>
      <c r="V215" s="227">
        <f>U215*H215</f>
        <v>0</v>
      </c>
      <c r="W215" s="227">
        <v>0</v>
      </c>
      <c r="X215" s="227">
        <f>W215*H215</f>
        <v>0</v>
      </c>
      <c r="Y215" s="228" t="s">
        <v>1</v>
      </c>
      <c r="Z215" s="31"/>
      <c r="AA215" s="31"/>
      <c r="AB215" s="31"/>
      <c r="AC215" s="31"/>
      <c r="AD215" s="31"/>
      <c r="AE215" s="31"/>
      <c r="AR215" s="229" t="s">
        <v>226</v>
      </c>
      <c r="AT215" s="229" t="s">
        <v>262</v>
      </c>
      <c r="AU215" s="229" t="s">
        <v>80</v>
      </c>
      <c r="AY215" s="13" t="s">
        <v>148</v>
      </c>
      <c r="BE215" s="111">
        <f>IF(O215="základní",K215,0)</f>
        <v>0</v>
      </c>
      <c r="BF215" s="111">
        <f>IF(O215="snížená",K215,0)</f>
        <v>0</v>
      </c>
      <c r="BG215" s="111">
        <f>IF(O215="zákl. přenesená",K215,0)</f>
        <v>0</v>
      </c>
      <c r="BH215" s="111">
        <f>IF(O215="sníž. přenesená",K215,0)</f>
        <v>0</v>
      </c>
      <c r="BI215" s="111">
        <f>IF(O215="nulová",K215,0)</f>
        <v>0</v>
      </c>
      <c r="BJ215" s="13" t="s">
        <v>88</v>
      </c>
      <c r="BK215" s="111">
        <f>ROUND(P215*H215,2)</f>
        <v>0</v>
      </c>
      <c r="BL215" s="13" t="s">
        <v>147</v>
      </c>
      <c r="BM215" s="229" t="s">
        <v>1415</v>
      </c>
    </row>
    <row r="216" spans="1:65" s="2" customFormat="1" ht="11.25">
      <c r="A216" s="31"/>
      <c r="B216" s="32"/>
      <c r="C216" s="33"/>
      <c r="D216" s="230" t="s">
        <v>157</v>
      </c>
      <c r="E216" s="33"/>
      <c r="F216" s="231" t="s">
        <v>1414</v>
      </c>
      <c r="G216" s="33"/>
      <c r="H216" s="33"/>
      <c r="I216" s="125"/>
      <c r="J216" s="125"/>
      <c r="K216" s="33"/>
      <c r="L216" s="33"/>
      <c r="M216" s="34"/>
      <c r="N216" s="232"/>
      <c r="O216" s="233"/>
      <c r="P216" s="67"/>
      <c r="Q216" s="67"/>
      <c r="R216" s="67"/>
      <c r="S216" s="67"/>
      <c r="T216" s="67"/>
      <c r="U216" s="67"/>
      <c r="V216" s="67"/>
      <c r="W216" s="67"/>
      <c r="X216" s="67"/>
      <c r="Y216" s="68"/>
      <c r="Z216" s="31"/>
      <c r="AA216" s="31"/>
      <c r="AB216" s="31"/>
      <c r="AC216" s="31"/>
      <c r="AD216" s="31"/>
      <c r="AE216" s="31"/>
      <c r="AT216" s="13" t="s">
        <v>157</v>
      </c>
      <c r="AU216" s="13" t="s">
        <v>80</v>
      </c>
    </row>
    <row r="217" spans="1:65" s="2" customFormat="1" ht="21.75" customHeight="1">
      <c r="A217" s="31"/>
      <c r="B217" s="32"/>
      <c r="C217" s="234" t="s">
        <v>419</v>
      </c>
      <c r="D217" s="234" t="s">
        <v>262</v>
      </c>
      <c r="E217" s="235" t="s">
        <v>1416</v>
      </c>
      <c r="F217" s="236" t="s">
        <v>1417</v>
      </c>
      <c r="G217" s="237" t="s">
        <v>153</v>
      </c>
      <c r="H217" s="238">
        <v>1</v>
      </c>
      <c r="I217" s="239"/>
      <c r="J217" s="240"/>
      <c r="K217" s="241">
        <f>ROUND(P217*H217,2)</f>
        <v>0</v>
      </c>
      <c r="L217" s="236" t="s">
        <v>154</v>
      </c>
      <c r="M217" s="242"/>
      <c r="N217" s="243" t="s">
        <v>1</v>
      </c>
      <c r="O217" s="225" t="s">
        <v>43</v>
      </c>
      <c r="P217" s="226">
        <f>I217+J217</f>
        <v>0</v>
      </c>
      <c r="Q217" s="226">
        <f>ROUND(I217*H217,2)</f>
        <v>0</v>
      </c>
      <c r="R217" s="226">
        <f>ROUND(J217*H217,2)</f>
        <v>0</v>
      </c>
      <c r="S217" s="67"/>
      <c r="T217" s="227">
        <f>S217*H217</f>
        <v>0</v>
      </c>
      <c r="U217" s="227">
        <v>0</v>
      </c>
      <c r="V217" s="227">
        <f>U217*H217</f>
        <v>0</v>
      </c>
      <c r="W217" s="227">
        <v>0</v>
      </c>
      <c r="X217" s="227">
        <f>W217*H217</f>
        <v>0</v>
      </c>
      <c r="Y217" s="228" t="s">
        <v>1</v>
      </c>
      <c r="Z217" s="31"/>
      <c r="AA217" s="31"/>
      <c r="AB217" s="31"/>
      <c r="AC217" s="31"/>
      <c r="AD217" s="31"/>
      <c r="AE217" s="31"/>
      <c r="AR217" s="229" t="s">
        <v>226</v>
      </c>
      <c r="AT217" s="229" t="s">
        <v>262</v>
      </c>
      <c r="AU217" s="229" t="s">
        <v>80</v>
      </c>
      <c r="AY217" s="13" t="s">
        <v>148</v>
      </c>
      <c r="BE217" s="111">
        <f>IF(O217="základní",K217,0)</f>
        <v>0</v>
      </c>
      <c r="BF217" s="111">
        <f>IF(O217="snížená",K217,0)</f>
        <v>0</v>
      </c>
      <c r="BG217" s="111">
        <f>IF(O217="zákl. přenesená",K217,0)</f>
        <v>0</v>
      </c>
      <c r="BH217" s="111">
        <f>IF(O217="sníž. přenesená",K217,0)</f>
        <v>0</v>
      </c>
      <c r="BI217" s="111">
        <f>IF(O217="nulová",K217,0)</f>
        <v>0</v>
      </c>
      <c r="BJ217" s="13" t="s">
        <v>88</v>
      </c>
      <c r="BK217" s="111">
        <f>ROUND(P217*H217,2)</f>
        <v>0</v>
      </c>
      <c r="BL217" s="13" t="s">
        <v>147</v>
      </c>
      <c r="BM217" s="229" t="s">
        <v>1418</v>
      </c>
    </row>
    <row r="218" spans="1:65" s="2" customFormat="1" ht="11.25">
      <c r="A218" s="31"/>
      <c r="B218" s="32"/>
      <c r="C218" s="33"/>
      <c r="D218" s="230" t="s">
        <v>157</v>
      </c>
      <c r="E218" s="33"/>
      <c r="F218" s="231" t="s">
        <v>1417</v>
      </c>
      <c r="G218" s="33"/>
      <c r="H218" s="33"/>
      <c r="I218" s="125"/>
      <c r="J218" s="125"/>
      <c r="K218" s="33"/>
      <c r="L218" s="33"/>
      <c r="M218" s="34"/>
      <c r="N218" s="232"/>
      <c r="O218" s="233"/>
      <c r="P218" s="67"/>
      <c r="Q218" s="67"/>
      <c r="R218" s="67"/>
      <c r="S218" s="67"/>
      <c r="T218" s="67"/>
      <c r="U218" s="67"/>
      <c r="V218" s="67"/>
      <c r="W218" s="67"/>
      <c r="X218" s="67"/>
      <c r="Y218" s="68"/>
      <c r="Z218" s="31"/>
      <c r="AA218" s="31"/>
      <c r="AB218" s="31"/>
      <c r="AC218" s="31"/>
      <c r="AD218" s="31"/>
      <c r="AE218" s="31"/>
      <c r="AT218" s="13" t="s">
        <v>157</v>
      </c>
      <c r="AU218" s="13" t="s">
        <v>80</v>
      </c>
    </row>
    <row r="219" spans="1:65" s="2" customFormat="1" ht="21.75" customHeight="1">
      <c r="A219" s="31"/>
      <c r="B219" s="32"/>
      <c r="C219" s="234" t="s">
        <v>424</v>
      </c>
      <c r="D219" s="234" t="s">
        <v>262</v>
      </c>
      <c r="E219" s="235" t="s">
        <v>1419</v>
      </c>
      <c r="F219" s="236" t="s">
        <v>1420</v>
      </c>
      <c r="G219" s="237" t="s">
        <v>153</v>
      </c>
      <c r="H219" s="238">
        <v>1</v>
      </c>
      <c r="I219" s="239"/>
      <c r="J219" s="240"/>
      <c r="K219" s="241">
        <f>ROUND(P219*H219,2)</f>
        <v>0</v>
      </c>
      <c r="L219" s="236" t="s">
        <v>154</v>
      </c>
      <c r="M219" s="242"/>
      <c r="N219" s="243" t="s">
        <v>1</v>
      </c>
      <c r="O219" s="225" t="s">
        <v>43</v>
      </c>
      <c r="P219" s="226">
        <f>I219+J219</f>
        <v>0</v>
      </c>
      <c r="Q219" s="226">
        <f>ROUND(I219*H219,2)</f>
        <v>0</v>
      </c>
      <c r="R219" s="226">
        <f>ROUND(J219*H219,2)</f>
        <v>0</v>
      </c>
      <c r="S219" s="67"/>
      <c r="T219" s="227">
        <f>S219*H219</f>
        <v>0</v>
      </c>
      <c r="U219" s="227">
        <v>0</v>
      </c>
      <c r="V219" s="227">
        <f>U219*H219</f>
        <v>0</v>
      </c>
      <c r="W219" s="227">
        <v>0</v>
      </c>
      <c r="X219" s="227">
        <f>W219*H219</f>
        <v>0</v>
      </c>
      <c r="Y219" s="228" t="s">
        <v>1</v>
      </c>
      <c r="Z219" s="31"/>
      <c r="AA219" s="31"/>
      <c r="AB219" s="31"/>
      <c r="AC219" s="31"/>
      <c r="AD219" s="31"/>
      <c r="AE219" s="31"/>
      <c r="AR219" s="229" t="s">
        <v>226</v>
      </c>
      <c r="AT219" s="229" t="s">
        <v>262</v>
      </c>
      <c r="AU219" s="229" t="s">
        <v>80</v>
      </c>
      <c r="AY219" s="13" t="s">
        <v>148</v>
      </c>
      <c r="BE219" s="111">
        <f>IF(O219="základní",K219,0)</f>
        <v>0</v>
      </c>
      <c r="BF219" s="111">
        <f>IF(O219="snížená",K219,0)</f>
        <v>0</v>
      </c>
      <c r="BG219" s="111">
        <f>IF(O219="zákl. přenesená",K219,0)</f>
        <v>0</v>
      </c>
      <c r="BH219" s="111">
        <f>IF(O219="sníž. přenesená",K219,0)</f>
        <v>0</v>
      </c>
      <c r="BI219" s="111">
        <f>IF(O219="nulová",K219,0)</f>
        <v>0</v>
      </c>
      <c r="BJ219" s="13" t="s">
        <v>88</v>
      </c>
      <c r="BK219" s="111">
        <f>ROUND(P219*H219,2)</f>
        <v>0</v>
      </c>
      <c r="BL219" s="13" t="s">
        <v>147</v>
      </c>
      <c r="BM219" s="229" t="s">
        <v>1421</v>
      </c>
    </row>
    <row r="220" spans="1:65" s="2" customFormat="1" ht="11.25">
      <c r="A220" s="31"/>
      <c r="B220" s="32"/>
      <c r="C220" s="33"/>
      <c r="D220" s="230" t="s">
        <v>157</v>
      </c>
      <c r="E220" s="33"/>
      <c r="F220" s="231" t="s">
        <v>1420</v>
      </c>
      <c r="G220" s="33"/>
      <c r="H220" s="33"/>
      <c r="I220" s="125"/>
      <c r="J220" s="125"/>
      <c r="K220" s="33"/>
      <c r="L220" s="33"/>
      <c r="M220" s="34"/>
      <c r="N220" s="232"/>
      <c r="O220" s="233"/>
      <c r="P220" s="67"/>
      <c r="Q220" s="67"/>
      <c r="R220" s="67"/>
      <c r="S220" s="67"/>
      <c r="T220" s="67"/>
      <c r="U220" s="67"/>
      <c r="V220" s="67"/>
      <c r="W220" s="67"/>
      <c r="X220" s="67"/>
      <c r="Y220" s="68"/>
      <c r="Z220" s="31"/>
      <c r="AA220" s="31"/>
      <c r="AB220" s="31"/>
      <c r="AC220" s="31"/>
      <c r="AD220" s="31"/>
      <c r="AE220" s="31"/>
      <c r="AT220" s="13" t="s">
        <v>157</v>
      </c>
      <c r="AU220" s="13" t="s">
        <v>80</v>
      </c>
    </row>
    <row r="221" spans="1:65" s="2" customFormat="1" ht="21.75" customHeight="1">
      <c r="A221" s="31"/>
      <c r="B221" s="32"/>
      <c r="C221" s="234" t="s">
        <v>429</v>
      </c>
      <c r="D221" s="234" t="s">
        <v>262</v>
      </c>
      <c r="E221" s="235" t="s">
        <v>1422</v>
      </c>
      <c r="F221" s="236" t="s">
        <v>1423</v>
      </c>
      <c r="G221" s="237" t="s">
        <v>153</v>
      </c>
      <c r="H221" s="238">
        <v>1</v>
      </c>
      <c r="I221" s="239"/>
      <c r="J221" s="240"/>
      <c r="K221" s="241">
        <f>ROUND(P221*H221,2)</f>
        <v>0</v>
      </c>
      <c r="L221" s="236" t="s">
        <v>154</v>
      </c>
      <c r="M221" s="242"/>
      <c r="N221" s="243" t="s">
        <v>1</v>
      </c>
      <c r="O221" s="225" t="s">
        <v>43</v>
      </c>
      <c r="P221" s="226">
        <f>I221+J221</f>
        <v>0</v>
      </c>
      <c r="Q221" s="226">
        <f>ROUND(I221*H221,2)</f>
        <v>0</v>
      </c>
      <c r="R221" s="226">
        <f>ROUND(J221*H221,2)</f>
        <v>0</v>
      </c>
      <c r="S221" s="67"/>
      <c r="T221" s="227">
        <f>S221*H221</f>
        <v>0</v>
      </c>
      <c r="U221" s="227">
        <v>0</v>
      </c>
      <c r="V221" s="227">
        <f>U221*H221</f>
        <v>0</v>
      </c>
      <c r="W221" s="227">
        <v>0</v>
      </c>
      <c r="X221" s="227">
        <f>W221*H221</f>
        <v>0</v>
      </c>
      <c r="Y221" s="228" t="s">
        <v>1</v>
      </c>
      <c r="Z221" s="31"/>
      <c r="AA221" s="31"/>
      <c r="AB221" s="31"/>
      <c r="AC221" s="31"/>
      <c r="AD221" s="31"/>
      <c r="AE221" s="31"/>
      <c r="AR221" s="229" t="s">
        <v>226</v>
      </c>
      <c r="AT221" s="229" t="s">
        <v>262</v>
      </c>
      <c r="AU221" s="229" t="s">
        <v>80</v>
      </c>
      <c r="AY221" s="13" t="s">
        <v>148</v>
      </c>
      <c r="BE221" s="111">
        <f>IF(O221="základní",K221,0)</f>
        <v>0</v>
      </c>
      <c r="BF221" s="111">
        <f>IF(O221="snížená",K221,0)</f>
        <v>0</v>
      </c>
      <c r="BG221" s="111">
        <f>IF(O221="zákl. přenesená",K221,0)</f>
        <v>0</v>
      </c>
      <c r="BH221" s="111">
        <f>IF(O221="sníž. přenesená",K221,0)</f>
        <v>0</v>
      </c>
      <c r="BI221" s="111">
        <f>IF(O221="nulová",K221,0)</f>
        <v>0</v>
      </c>
      <c r="BJ221" s="13" t="s">
        <v>88</v>
      </c>
      <c r="BK221" s="111">
        <f>ROUND(P221*H221,2)</f>
        <v>0</v>
      </c>
      <c r="BL221" s="13" t="s">
        <v>147</v>
      </c>
      <c r="BM221" s="229" t="s">
        <v>1424</v>
      </c>
    </row>
    <row r="222" spans="1:65" s="2" customFormat="1" ht="11.25">
      <c r="A222" s="31"/>
      <c r="B222" s="32"/>
      <c r="C222" s="33"/>
      <c r="D222" s="230" t="s">
        <v>157</v>
      </c>
      <c r="E222" s="33"/>
      <c r="F222" s="231" t="s">
        <v>1423</v>
      </c>
      <c r="G222" s="33"/>
      <c r="H222" s="33"/>
      <c r="I222" s="125"/>
      <c r="J222" s="125"/>
      <c r="K222" s="33"/>
      <c r="L222" s="33"/>
      <c r="M222" s="34"/>
      <c r="N222" s="232"/>
      <c r="O222" s="233"/>
      <c r="P222" s="67"/>
      <c r="Q222" s="67"/>
      <c r="R222" s="67"/>
      <c r="S222" s="67"/>
      <c r="T222" s="67"/>
      <c r="U222" s="67"/>
      <c r="V222" s="67"/>
      <c r="W222" s="67"/>
      <c r="X222" s="67"/>
      <c r="Y222" s="68"/>
      <c r="Z222" s="31"/>
      <c r="AA222" s="31"/>
      <c r="AB222" s="31"/>
      <c r="AC222" s="31"/>
      <c r="AD222" s="31"/>
      <c r="AE222" s="31"/>
      <c r="AT222" s="13" t="s">
        <v>157</v>
      </c>
      <c r="AU222" s="13" t="s">
        <v>80</v>
      </c>
    </row>
    <row r="223" spans="1:65" s="2" customFormat="1" ht="21.75" customHeight="1">
      <c r="A223" s="31"/>
      <c r="B223" s="32"/>
      <c r="C223" s="234" t="s">
        <v>434</v>
      </c>
      <c r="D223" s="234" t="s">
        <v>262</v>
      </c>
      <c r="E223" s="235" t="s">
        <v>1425</v>
      </c>
      <c r="F223" s="236" t="s">
        <v>1426</v>
      </c>
      <c r="G223" s="237" t="s">
        <v>153</v>
      </c>
      <c r="H223" s="238">
        <v>1</v>
      </c>
      <c r="I223" s="239"/>
      <c r="J223" s="240"/>
      <c r="K223" s="241">
        <f>ROUND(P223*H223,2)</f>
        <v>0</v>
      </c>
      <c r="L223" s="236" t="s">
        <v>154</v>
      </c>
      <c r="M223" s="242"/>
      <c r="N223" s="243" t="s">
        <v>1</v>
      </c>
      <c r="O223" s="225" t="s">
        <v>43</v>
      </c>
      <c r="P223" s="226">
        <f>I223+J223</f>
        <v>0</v>
      </c>
      <c r="Q223" s="226">
        <f>ROUND(I223*H223,2)</f>
        <v>0</v>
      </c>
      <c r="R223" s="226">
        <f>ROUND(J223*H223,2)</f>
        <v>0</v>
      </c>
      <c r="S223" s="67"/>
      <c r="T223" s="227">
        <f>S223*H223</f>
        <v>0</v>
      </c>
      <c r="U223" s="227">
        <v>0</v>
      </c>
      <c r="V223" s="227">
        <f>U223*H223</f>
        <v>0</v>
      </c>
      <c r="W223" s="227">
        <v>0</v>
      </c>
      <c r="X223" s="227">
        <f>W223*H223</f>
        <v>0</v>
      </c>
      <c r="Y223" s="228" t="s">
        <v>1</v>
      </c>
      <c r="Z223" s="31"/>
      <c r="AA223" s="31"/>
      <c r="AB223" s="31"/>
      <c r="AC223" s="31"/>
      <c r="AD223" s="31"/>
      <c r="AE223" s="31"/>
      <c r="AR223" s="229" t="s">
        <v>226</v>
      </c>
      <c r="AT223" s="229" t="s">
        <v>262</v>
      </c>
      <c r="AU223" s="229" t="s">
        <v>80</v>
      </c>
      <c r="AY223" s="13" t="s">
        <v>148</v>
      </c>
      <c r="BE223" s="111">
        <f>IF(O223="základní",K223,0)</f>
        <v>0</v>
      </c>
      <c r="BF223" s="111">
        <f>IF(O223="snížená",K223,0)</f>
        <v>0</v>
      </c>
      <c r="BG223" s="111">
        <f>IF(O223="zákl. přenesená",K223,0)</f>
        <v>0</v>
      </c>
      <c r="BH223" s="111">
        <f>IF(O223="sníž. přenesená",K223,0)</f>
        <v>0</v>
      </c>
      <c r="BI223" s="111">
        <f>IF(O223="nulová",K223,0)</f>
        <v>0</v>
      </c>
      <c r="BJ223" s="13" t="s">
        <v>88</v>
      </c>
      <c r="BK223" s="111">
        <f>ROUND(P223*H223,2)</f>
        <v>0</v>
      </c>
      <c r="BL223" s="13" t="s">
        <v>147</v>
      </c>
      <c r="BM223" s="229" t="s">
        <v>1427</v>
      </c>
    </row>
    <row r="224" spans="1:65" s="2" customFormat="1" ht="11.25">
      <c r="A224" s="31"/>
      <c r="B224" s="32"/>
      <c r="C224" s="33"/>
      <c r="D224" s="230" t="s">
        <v>157</v>
      </c>
      <c r="E224" s="33"/>
      <c r="F224" s="231" t="s">
        <v>1426</v>
      </c>
      <c r="G224" s="33"/>
      <c r="H224" s="33"/>
      <c r="I224" s="125"/>
      <c r="J224" s="125"/>
      <c r="K224" s="33"/>
      <c r="L224" s="33"/>
      <c r="M224" s="34"/>
      <c r="N224" s="232"/>
      <c r="O224" s="233"/>
      <c r="P224" s="67"/>
      <c r="Q224" s="67"/>
      <c r="R224" s="67"/>
      <c r="S224" s="67"/>
      <c r="T224" s="67"/>
      <c r="U224" s="67"/>
      <c r="V224" s="67"/>
      <c r="W224" s="67"/>
      <c r="X224" s="67"/>
      <c r="Y224" s="68"/>
      <c r="Z224" s="31"/>
      <c r="AA224" s="31"/>
      <c r="AB224" s="31"/>
      <c r="AC224" s="31"/>
      <c r="AD224" s="31"/>
      <c r="AE224" s="31"/>
      <c r="AT224" s="13" t="s">
        <v>157</v>
      </c>
      <c r="AU224" s="13" t="s">
        <v>80</v>
      </c>
    </row>
    <row r="225" spans="1:65" s="2" customFormat="1" ht="21.75" customHeight="1">
      <c r="A225" s="31"/>
      <c r="B225" s="32"/>
      <c r="C225" s="234" t="s">
        <v>439</v>
      </c>
      <c r="D225" s="234" t="s">
        <v>262</v>
      </c>
      <c r="E225" s="235" t="s">
        <v>1428</v>
      </c>
      <c r="F225" s="236" t="s">
        <v>1429</v>
      </c>
      <c r="G225" s="237" t="s">
        <v>153</v>
      </c>
      <c r="H225" s="238">
        <v>1</v>
      </c>
      <c r="I225" s="239"/>
      <c r="J225" s="240"/>
      <c r="K225" s="241">
        <f>ROUND(P225*H225,2)</f>
        <v>0</v>
      </c>
      <c r="L225" s="236" t="s">
        <v>154</v>
      </c>
      <c r="M225" s="242"/>
      <c r="N225" s="243" t="s">
        <v>1</v>
      </c>
      <c r="O225" s="225" t="s">
        <v>43</v>
      </c>
      <c r="P225" s="226">
        <f>I225+J225</f>
        <v>0</v>
      </c>
      <c r="Q225" s="226">
        <f>ROUND(I225*H225,2)</f>
        <v>0</v>
      </c>
      <c r="R225" s="226">
        <f>ROUND(J225*H225,2)</f>
        <v>0</v>
      </c>
      <c r="S225" s="67"/>
      <c r="T225" s="227">
        <f>S225*H225</f>
        <v>0</v>
      </c>
      <c r="U225" s="227">
        <v>0</v>
      </c>
      <c r="V225" s="227">
        <f>U225*H225</f>
        <v>0</v>
      </c>
      <c r="W225" s="227">
        <v>0</v>
      </c>
      <c r="X225" s="227">
        <f>W225*H225</f>
        <v>0</v>
      </c>
      <c r="Y225" s="228" t="s">
        <v>1</v>
      </c>
      <c r="Z225" s="31"/>
      <c r="AA225" s="31"/>
      <c r="AB225" s="31"/>
      <c r="AC225" s="31"/>
      <c r="AD225" s="31"/>
      <c r="AE225" s="31"/>
      <c r="AR225" s="229" t="s">
        <v>226</v>
      </c>
      <c r="AT225" s="229" t="s">
        <v>262</v>
      </c>
      <c r="AU225" s="229" t="s">
        <v>80</v>
      </c>
      <c r="AY225" s="13" t="s">
        <v>148</v>
      </c>
      <c r="BE225" s="111">
        <f>IF(O225="základní",K225,0)</f>
        <v>0</v>
      </c>
      <c r="BF225" s="111">
        <f>IF(O225="snížená",K225,0)</f>
        <v>0</v>
      </c>
      <c r="BG225" s="111">
        <f>IF(O225="zákl. přenesená",K225,0)</f>
        <v>0</v>
      </c>
      <c r="BH225" s="111">
        <f>IF(O225="sníž. přenesená",K225,0)</f>
        <v>0</v>
      </c>
      <c r="BI225" s="111">
        <f>IF(O225="nulová",K225,0)</f>
        <v>0</v>
      </c>
      <c r="BJ225" s="13" t="s">
        <v>88</v>
      </c>
      <c r="BK225" s="111">
        <f>ROUND(P225*H225,2)</f>
        <v>0</v>
      </c>
      <c r="BL225" s="13" t="s">
        <v>147</v>
      </c>
      <c r="BM225" s="229" t="s">
        <v>1430</v>
      </c>
    </row>
    <row r="226" spans="1:65" s="2" customFormat="1" ht="11.25">
      <c r="A226" s="31"/>
      <c r="B226" s="32"/>
      <c r="C226" s="33"/>
      <c r="D226" s="230" t="s">
        <v>157</v>
      </c>
      <c r="E226" s="33"/>
      <c r="F226" s="231" t="s">
        <v>1429</v>
      </c>
      <c r="G226" s="33"/>
      <c r="H226" s="33"/>
      <c r="I226" s="125"/>
      <c r="J226" s="125"/>
      <c r="K226" s="33"/>
      <c r="L226" s="33"/>
      <c r="M226" s="34"/>
      <c r="N226" s="232"/>
      <c r="O226" s="233"/>
      <c r="P226" s="67"/>
      <c r="Q226" s="67"/>
      <c r="R226" s="67"/>
      <c r="S226" s="67"/>
      <c r="T226" s="67"/>
      <c r="U226" s="67"/>
      <c r="V226" s="67"/>
      <c r="W226" s="67"/>
      <c r="X226" s="67"/>
      <c r="Y226" s="68"/>
      <c r="Z226" s="31"/>
      <c r="AA226" s="31"/>
      <c r="AB226" s="31"/>
      <c r="AC226" s="31"/>
      <c r="AD226" s="31"/>
      <c r="AE226" s="31"/>
      <c r="AT226" s="13" t="s">
        <v>157</v>
      </c>
      <c r="AU226" s="13" t="s">
        <v>80</v>
      </c>
    </row>
    <row r="227" spans="1:65" s="2" customFormat="1" ht="21.75" customHeight="1">
      <c r="A227" s="31"/>
      <c r="B227" s="32"/>
      <c r="C227" s="234" t="s">
        <v>444</v>
      </c>
      <c r="D227" s="234" t="s">
        <v>262</v>
      </c>
      <c r="E227" s="235" t="s">
        <v>1431</v>
      </c>
      <c r="F227" s="236" t="s">
        <v>1432</v>
      </c>
      <c r="G227" s="237" t="s">
        <v>153</v>
      </c>
      <c r="H227" s="238">
        <v>1</v>
      </c>
      <c r="I227" s="239"/>
      <c r="J227" s="240"/>
      <c r="K227" s="241">
        <f>ROUND(P227*H227,2)</f>
        <v>0</v>
      </c>
      <c r="L227" s="236" t="s">
        <v>154</v>
      </c>
      <c r="M227" s="242"/>
      <c r="N227" s="243" t="s">
        <v>1</v>
      </c>
      <c r="O227" s="225" t="s">
        <v>43</v>
      </c>
      <c r="P227" s="226">
        <f>I227+J227</f>
        <v>0</v>
      </c>
      <c r="Q227" s="226">
        <f>ROUND(I227*H227,2)</f>
        <v>0</v>
      </c>
      <c r="R227" s="226">
        <f>ROUND(J227*H227,2)</f>
        <v>0</v>
      </c>
      <c r="S227" s="67"/>
      <c r="T227" s="227">
        <f>S227*H227</f>
        <v>0</v>
      </c>
      <c r="U227" s="227">
        <v>0</v>
      </c>
      <c r="V227" s="227">
        <f>U227*H227</f>
        <v>0</v>
      </c>
      <c r="W227" s="227">
        <v>0</v>
      </c>
      <c r="X227" s="227">
        <f>W227*H227</f>
        <v>0</v>
      </c>
      <c r="Y227" s="228" t="s">
        <v>1</v>
      </c>
      <c r="Z227" s="31"/>
      <c r="AA227" s="31"/>
      <c r="AB227" s="31"/>
      <c r="AC227" s="31"/>
      <c r="AD227" s="31"/>
      <c r="AE227" s="31"/>
      <c r="AR227" s="229" t="s">
        <v>226</v>
      </c>
      <c r="AT227" s="229" t="s">
        <v>262</v>
      </c>
      <c r="AU227" s="229" t="s">
        <v>80</v>
      </c>
      <c r="AY227" s="13" t="s">
        <v>148</v>
      </c>
      <c r="BE227" s="111">
        <f>IF(O227="základní",K227,0)</f>
        <v>0</v>
      </c>
      <c r="BF227" s="111">
        <f>IF(O227="snížená",K227,0)</f>
        <v>0</v>
      </c>
      <c r="BG227" s="111">
        <f>IF(O227="zákl. přenesená",K227,0)</f>
        <v>0</v>
      </c>
      <c r="BH227" s="111">
        <f>IF(O227="sníž. přenesená",K227,0)</f>
        <v>0</v>
      </c>
      <c r="BI227" s="111">
        <f>IF(O227="nulová",K227,0)</f>
        <v>0</v>
      </c>
      <c r="BJ227" s="13" t="s">
        <v>88</v>
      </c>
      <c r="BK227" s="111">
        <f>ROUND(P227*H227,2)</f>
        <v>0</v>
      </c>
      <c r="BL227" s="13" t="s">
        <v>147</v>
      </c>
      <c r="BM227" s="229" t="s">
        <v>1433</v>
      </c>
    </row>
    <row r="228" spans="1:65" s="2" customFormat="1" ht="11.25">
      <c r="A228" s="31"/>
      <c r="B228" s="32"/>
      <c r="C228" s="33"/>
      <c r="D228" s="230" t="s">
        <v>157</v>
      </c>
      <c r="E228" s="33"/>
      <c r="F228" s="231" t="s">
        <v>1432</v>
      </c>
      <c r="G228" s="33"/>
      <c r="H228" s="33"/>
      <c r="I228" s="125"/>
      <c r="J228" s="125"/>
      <c r="K228" s="33"/>
      <c r="L228" s="33"/>
      <c r="M228" s="34"/>
      <c r="N228" s="232"/>
      <c r="O228" s="233"/>
      <c r="P228" s="67"/>
      <c r="Q228" s="67"/>
      <c r="R228" s="67"/>
      <c r="S228" s="67"/>
      <c r="T228" s="67"/>
      <c r="U228" s="67"/>
      <c r="V228" s="67"/>
      <c r="W228" s="67"/>
      <c r="X228" s="67"/>
      <c r="Y228" s="68"/>
      <c r="Z228" s="31"/>
      <c r="AA228" s="31"/>
      <c r="AB228" s="31"/>
      <c r="AC228" s="31"/>
      <c r="AD228" s="31"/>
      <c r="AE228" s="31"/>
      <c r="AT228" s="13" t="s">
        <v>157</v>
      </c>
      <c r="AU228" s="13" t="s">
        <v>80</v>
      </c>
    </row>
    <row r="229" spans="1:65" s="2" customFormat="1" ht="21.75" customHeight="1">
      <c r="A229" s="31"/>
      <c r="B229" s="32"/>
      <c r="C229" s="234" t="s">
        <v>449</v>
      </c>
      <c r="D229" s="234" t="s">
        <v>262</v>
      </c>
      <c r="E229" s="235" t="s">
        <v>1434</v>
      </c>
      <c r="F229" s="236" t="s">
        <v>1435</v>
      </c>
      <c r="G229" s="237" t="s">
        <v>153</v>
      </c>
      <c r="H229" s="238">
        <v>1</v>
      </c>
      <c r="I229" s="239"/>
      <c r="J229" s="240"/>
      <c r="K229" s="241">
        <f>ROUND(P229*H229,2)</f>
        <v>0</v>
      </c>
      <c r="L229" s="236" t="s">
        <v>154</v>
      </c>
      <c r="M229" s="242"/>
      <c r="N229" s="243" t="s">
        <v>1</v>
      </c>
      <c r="O229" s="225" t="s">
        <v>43</v>
      </c>
      <c r="P229" s="226">
        <f>I229+J229</f>
        <v>0</v>
      </c>
      <c r="Q229" s="226">
        <f>ROUND(I229*H229,2)</f>
        <v>0</v>
      </c>
      <c r="R229" s="226">
        <f>ROUND(J229*H229,2)</f>
        <v>0</v>
      </c>
      <c r="S229" s="67"/>
      <c r="T229" s="227">
        <f>S229*H229</f>
        <v>0</v>
      </c>
      <c r="U229" s="227">
        <v>0</v>
      </c>
      <c r="V229" s="227">
        <f>U229*H229</f>
        <v>0</v>
      </c>
      <c r="W229" s="227">
        <v>0</v>
      </c>
      <c r="X229" s="227">
        <f>W229*H229</f>
        <v>0</v>
      </c>
      <c r="Y229" s="228" t="s">
        <v>1</v>
      </c>
      <c r="Z229" s="31"/>
      <c r="AA229" s="31"/>
      <c r="AB229" s="31"/>
      <c r="AC229" s="31"/>
      <c r="AD229" s="31"/>
      <c r="AE229" s="31"/>
      <c r="AR229" s="229" t="s">
        <v>226</v>
      </c>
      <c r="AT229" s="229" t="s">
        <v>262</v>
      </c>
      <c r="AU229" s="229" t="s">
        <v>80</v>
      </c>
      <c r="AY229" s="13" t="s">
        <v>148</v>
      </c>
      <c r="BE229" s="111">
        <f>IF(O229="základní",K229,0)</f>
        <v>0</v>
      </c>
      <c r="BF229" s="111">
        <f>IF(O229="snížená",K229,0)</f>
        <v>0</v>
      </c>
      <c r="BG229" s="111">
        <f>IF(O229="zákl. přenesená",K229,0)</f>
        <v>0</v>
      </c>
      <c r="BH229" s="111">
        <f>IF(O229="sníž. přenesená",K229,0)</f>
        <v>0</v>
      </c>
      <c r="BI229" s="111">
        <f>IF(O229="nulová",K229,0)</f>
        <v>0</v>
      </c>
      <c r="BJ229" s="13" t="s">
        <v>88</v>
      </c>
      <c r="BK229" s="111">
        <f>ROUND(P229*H229,2)</f>
        <v>0</v>
      </c>
      <c r="BL229" s="13" t="s">
        <v>147</v>
      </c>
      <c r="BM229" s="229" t="s">
        <v>1436</v>
      </c>
    </row>
    <row r="230" spans="1:65" s="2" customFormat="1" ht="11.25">
      <c r="A230" s="31"/>
      <c r="B230" s="32"/>
      <c r="C230" s="33"/>
      <c r="D230" s="230" t="s">
        <v>157</v>
      </c>
      <c r="E230" s="33"/>
      <c r="F230" s="231" t="s">
        <v>1435</v>
      </c>
      <c r="G230" s="33"/>
      <c r="H230" s="33"/>
      <c r="I230" s="125"/>
      <c r="J230" s="125"/>
      <c r="K230" s="33"/>
      <c r="L230" s="33"/>
      <c r="M230" s="34"/>
      <c r="N230" s="232"/>
      <c r="O230" s="233"/>
      <c r="P230" s="67"/>
      <c r="Q230" s="67"/>
      <c r="R230" s="67"/>
      <c r="S230" s="67"/>
      <c r="T230" s="67"/>
      <c r="U230" s="67"/>
      <c r="V230" s="67"/>
      <c r="W230" s="67"/>
      <c r="X230" s="67"/>
      <c r="Y230" s="68"/>
      <c r="Z230" s="31"/>
      <c r="AA230" s="31"/>
      <c r="AB230" s="31"/>
      <c r="AC230" s="31"/>
      <c r="AD230" s="31"/>
      <c r="AE230" s="31"/>
      <c r="AT230" s="13" t="s">
        <v>157</v>
      </c>
      <c r="AU230" s="13" t="s">
        <v>80</v>
      </c>
    </row>
    <row r="231" spans="1:65" s="2" customFormat="1" ht="21.75" customHeight="1">
      <c r="A231" s="31"/>
      <c r="B231" s="32"/>
      <c r="C231" s="234" t="s">
        <v>454</v>
      </c>
      <c r="D231" s="234" t="s">
        <v>262</v>
      </c>
      <c r="E231" s="235" t="s">
        <v>1437</v>
      </c>
      <c r="F231" s="236" t="s">
        <v>1438</v>
      </c>
      <c r="G231" s="237" t="s">
        <v>153</v>
      </c>
      <c r="H231" s="238">
        <v>1</v>
      </c>
      <c r="I231" s="239"/>
      <c r="J231" s="240"/>
      <c r="K231" s="241">
        <f>ROUND(P231*H231,2)</f>
        <v>0</v>
      </c>
      <c r="L231" s="236" t="s">
        <v>154</v>
      </c>
      <c r="M231" s="242"/>
      <c r="N231" s="243" t="s">
        <v>1</v>
      </c>
      <c r="O231" s="225" t="s">
        <v>43</v>
      </c>
      <c r="P231" s="226">
        <f>I231+J231</f>
        <v>0</v>
      </c>
      <c r="Q231" s="226">
        <f>ROUND(I231*H231,2)</f>
        <v>0</v>
      </c>
      <c r="R231" s="226">
        <f>ROUND(J231*H231,2)</f>
        <v>0</v>
      </c>
      <c r="S231" s="67"/>
      <c r="T231" s="227">
        <f>S231*H231</f>
        <v>0</v>
      </c>
      <c r="U231" s="227">
        <v>0</v>
      </c>
      <c r="V231" s="227">
        <f>U231*H231</f>
        <v>0</v>
      </c>
      <c r="W231" s="227">
        <v>0</v>
      </c>
      <c r="X231" s="227">
        <f>W231*H231</f>
        <v>0</v>
      </c>
      <c r="Y231" s="228" t="s">
        <v>1</v>
      </c>
      <c r="Z231" s="31"/>
      <c r="AA231" s="31"/>
      <c r="AB231" s="31"/>
      <c r="AC231" s="31"/>
      <c r="AD231" s="31"/>
      <c r="AE231" s="31"/>
      <c r="AR231" s="229" t="s">
        <v>226</v>
      </c>
      <c r="AT231" s="229" t="s">
        <v>262</v>
      </c>
      <c r="AU231" s="229" t="s">
        <v>80</v>
      </c>
      <c r="AY231" s="13" t="s">
        <v>148</v>
      </c>
      <c r="BE231" s="111">
        <f>IF(O231="základní",K231,0)</f>
        <v>0</v>
      </c>
      <c r="BF231" s="111">
        <f>IF(O231="snížená",K231,0)</f>
        <v>0</v>
      </c>
      <c r="BG231" s="111">
        <f>IF(O231="zákl. přenesená",K231,0)</f>
        <v>0</v>
      </c>
      <c r="BH231" s="111">
        <f>IF(O231="sníž. přenesená",K231,0)</f>
        <v>0</v>
      </c>
      <c r="BI231" s="111">
        <f>IF(O231="nulová",K231,0)</f>
        <v>0</v>
      </c>
      <c r="BJ231" s="13" t="s">
        <v>88</v>
      </c>
      <c r="BK231" s="111">
        <f>ROUND(P231*H231,2)</f>
        <v>0</v>
      </c>
      <c r="BL231" s="13" t="s">
        <v>147</v>
      </c>
      <c r="BM231" s="229" t="s">
        <v>1439</v>
      </c>
    </row>
    <row r="232" spans="1:65" s="2" customFormat="1" ht="11.25">
      <c r="A232" s="31"/>
      <c r="B232" s="32"/>
      <c r="C232" s="33"/>
      <c r="D232" s="230" t="s">
        <v>157</v>
      </c>
      <c r="E232" s="33"/>
      <c r="F232" s="231" t="s">
        <v>1438</v>
      </c>
      <c r="G232" s="33"/>
      <c r="H232" s="33"/>
      <c r="I232" s="125"/>
      <c r="J232" s="125"/>
      <c r="K232" s="33"/>
      <c r="L232" s="33"/>
      <c r="M232" s="34"/>
      <c r="N232" s="232"/>
      <c r="O232" s="233"/>
      <c r="P232" s="67"/>
      <c r="Q232" s="67"/>
      <c r="R232" s="67"/>
      <c r="S232" s="67"/>
      <c r="T232" s="67"/>
      <c r="U232" s="67"/>
      <c r="V232" s="67"/>
      <c r="W232" s="67"/>
      <c r="X232" s="67"/>
      <c r="Y232" s="68"/>
      <c r="Z232" s="31"/>
      <c r="AA232" s="31"/>
      <c r="AB232" s="31"/>
      <c r="AC232" s="31"/>
      <c r="AD232" s="31"/>
      <c r="AE232" s="31"/>
      <c r="AT232" s="13" t="s">
        <v>157</v>
      </c>
      <c r="AU232" s="13" t="s">
        <v>80</v>
      </c>
    </row>
    <row r="233" spans="1:65" s="2" customFormat="1" ht="21.75" customHeight="1">
      <c r="A233" s="31"/>
      <c r="B233" s="32"/>
      <c r="C233" s="234" t="s">
        <v>459</v>
      </c>
      <c r="D233" s="234" t="s">
        <v>262</v>
      </c>
      <c r="E233" s="235" t="s">
        <v>1440</v>
      </c>
      <c r="F233" s="236" t="s">
        <v>1441</v>
      </c>
      <c r="G233" s="237" t="s">
        <v>153</v>
      </c>
      <c r="H233" s="238">
        <v>1</v>
      </c>
      <c r="I233" s="239"/>
      <c r="J233" s="240"/>
      <c r="K233" s="241">
        <f>ROUND(P233*H233,2)</f>
        <v>0</v>
      </c>
      <c r="L233" s="236" t="s">
        <v>154</v>
      </c>
      <c r="M233" s="242"/>
      <c r="N233" s="243" t="s">
        <v>1</v>
      </c>
      <c r="O233" s="225" t="s">
        <v>43</v>
      </c>
      <c r="P233" s="226">
        <f>I233+J233</f>
        <v>0</v>
      </c>
      <c r="Q233" s="226">
        <f>ROUND(I233*H233,2)</f>
        <v>0</v>
      </c>
      <c r="R233" s="226">
        <f>ROUND(J233*H233,2)</f>
        <v>0</v>
      </c>
      <c r="S233" s="67"/>
      <c r="T233" s="227">
        <f>S233*H233</f>
        <v>0</v>
      </c>
      <c r="U233" s="227">
        <v>0</v>
      </c>
      <c r="V233" s="227">
        <f>U233*H233</f>
        <v>0</v>
      </c>
      <c r="W233" s="227">
        <v>0</v>
      </c>
      <c r="X233" s="227">
        <f>W233*H233</f>
        <v>0</v>
      </c>
      <c r="Y233" s="228" t="s">
        <v>1</v>
      </c>
      <c r="Z233" s="31"/>
      <c r="AA233" s="31"/>
      <c r="AB233" s="31"/>
      <c r="AC233" s="31"/>
      <c r="AD233" s="31"/>
      <c r="AE233" s="31"/>
      <c r="AR233" s="229" t="s">
        <v>226</v>
      </c>
      <c r="AT233" s="229" t="s">
        <v>262</v>
      </c>
      <c r="AU233" s="229" t="s">
        <v>80</v>
      </c>
      <c r="AY233" s="13" t="s">
        <v>148</v>
      </c>
      <c r="BE233" s="111">
        <f>IF(O233="základní",K233,0)</f>
        <v>0</v>
      </c>
      <c r="BF233" s="111">
        <f>IF(O233="snížená",K233,0)</f>
        <v>0</v>
      </c>
      <c r="BG233" s="111">
        <f>IF(O233="zákl. přenesená",K233,0)</f>
        <v>0</v>
      </c>
      <c r="BH233" s="111">
        <f>IF(O233="sníž. přenesená",K233,0)</f>
        <v>0</v>
      </c>
      <c r="BI233" s="111">
        <f>IF(O233="nulová",K233,0)</f>
        <v>0</v>
      </c>
      <c r="BJ233" s="13" t="s">
        <v>88</v>
      </c>
      <c r="BK233" s="111">
        <f>ROUND(P233*H233,2)</f>
        <v>0</v>
      </c>
      <c r="BL233" s="13" t="s">
        <v>147</v>
      </c>
      <c r="BM233" s="229" t="s">
        <v>1442</v>
      </c>
    </row>
    <row r="234" spans="1:65" s="2" customFormat="1" ht="11.25">
      <c r="A234" s="31"/>
      <c r="B234" s="32"/>
      <c r="C234" s="33"/>
      <c r="D234" s="230" t="s">
        <v>157</v>
      </c>
      <c r="E234" s="33"/>
      <c r="F234" s="231" t="s">
        <v>1441</v>
      </c>
      <c r="G234" s="33"/>
      <c r="H234" s="33"/>
      <c r="I234" s="125"/>
      <c r="J234" s="125"/>
      <c r="K234" s="33"/>
      <c r="L234" s="33"/>
      <c r="M234" s="34"/>
      <c r="N234" s="232"/>
      <c r="O234" s="233"/>
      <c r="P234" s="67"/>
      <c r="Q234" s="67"/>
      <c r="R234" s="67"/>
      <c r="S234" s="67"/>
      <c r="T234" s="67"/>
      <c r="U234" s="67"/>
      <c r="V234" s="67"/>
      <c r="W234" s="67"/>
      <c r="X234" s="67"/>
      <c r="Y234" s="68"/>
      <c r="Z234" s="31"/>
      <c r="AA234" s="31"/>
      <c r="AB234" s="31"/>
      <c r="AC234" s="31"/>
      <c r="AD234" s="31"/>
      <c r="AE234" s="31"/>
      <c r="AT234" s="13" t="s">
        <v>157</v>
      </c>
      <c r="AU234" s="13" t="s">
        <v>80</v>
      </c>
    </row>
    <row r="235" spans="1:65" s="2" customFormat="1" ht="21.75" customHeight="1">
      <c r="A235" s="31"/>
      <c r="B235" s="32"/>
      <c r="C235" s="234" t="s">
        <v>464</v>
      </c>
      <c r="D235" s="234" t="s">
        <v>262</v>
      </c>
      <c r="E235" s="235" t="s">
        <v>1443</v>
      </c>
      <c r="F235" s="236" t="s">
        <v>1444</v>
      </c>
      <c r="G235" s="237" t="s">
        <v>153</v>
      </c>
      <c r="H235" s="238">
        <v>1</v>
      </c>
      <c r="I235" s="239"/>
      <c r="J235" s="240"/>
      <c r="K235" s="241">
        <f>ROUND(P235*H235,2)</f>
        <v>0</v>
      </c>
      <c r="L235" s="236" t="s">
        <v>154</v>
      </c>
      <c r="M235" s="242"/>
      <c r="N235" s="243" t="s">
        <v>1</v>
      </c>
      <c r="O235" s="225" t="s">
        <v>43</v>
      </c>
      <c r="P235" s="226">
        <f>I235+J235</f>
        <v>0</v>
      </c>
      <c r="Q235" s="226">
        <f>ROUND(I235*H235,2)</f>
        <v>0</v>
      </c>
      <c r="R235" s="226">
        <f>ROUND(J235*H235,2)</f>
        <v>0</v>
      </c>
      <c r="S235" s="67"/>
      <c r="T235" s="227">
        <f>S235*H235</f>
        <v>0</v>
      </c>
      <c r="U235" s="227">
        <v>0</v>
      </c>
      <c r="V235" s="227">
        <f>U235*H235</f>
        <v>0</v>
      </c>
      <c r="W235" s="227">
        <v>0</v>
      </c>
      <c r="X235" s="227">
        <f>W235*H235</f>
        <v>0</v>
      </c>
      <c r="Y235" s="228" t="s">
        <v>1</v>
      </c>
      <c r="Z235" s="31"/>
      <c r="AA235" s="31"/>
      <c r="AB235" s="31"/>
      <c r="AC235" s="31"/>
      <c r="AD235" s="31"/>
      <c r="AE235" s="31"/>
      <c r="AR235" s="229" t="s">
        <v>226</v>
      </c>
      <c r="AT235" s="229" t="s">
        <v>262</v>
      </c>
      <c r="AU235" s="229" t="s">
        <v>80</v>
      </c>
      <c r="AY235" s="13" t="s">
        <v>148</v>
      </c>
      <c r="BE235" s="111">
        <f>IF(O235="základní",K235,0)</f>
        <v>0</v>
      </c>
      <c r="BF235" s="111">
        <f>IF(O235="snížená",K235,0)</f>
        <v>0</v>
      </c>
      <c r="BG235" s="111">
        <f>IF(O235="zákl. přenesená",K235,0)</f>
        <v>0</v>
      </c>
      <c r="BH235" s="111">
        <f>IF(O235="sníž. přenesená",K235,0)</f>
        <v>0</v>
      </c>
      <c r="BI235" s="111">
        <f>IF(O235="nulová",K235,0)</f>
        <v>0</v>
      </c>
      <c r="BJ235" s="13" t="s">
        <v>88</v>
      </c>
      <c r="BK235" s="111">
        <f>ROUND(P235*H235,2)</f>
        <v>0</v>
      </c>
      <c r="BL235" s="13" t="s">
        <v>147</v>
      </c>
      <c r="BM235" s="229" t="s">
        <v>1445</v>
      </c>
    </row>
    <row r="236" spans="1:65" s="2" customFormat="1" ht="11.25">
      <c r="A236" s="31"/>
      <c r="B236" s="32"/>
      <c r="C236" s="33"/>
      <c r="D236" s="230" t="s">
        <v>157</v>
      </c>
      <c r="E236" s="33"/>
      <c r="F236" s="231" t="s">
        <v>1444</v>
      </c>
      <c r="G236" s="33"/>
      <c r="H236" s="33"/>
      <c r="I236" s="125"/>
      <c r="J236" s="125"/>
      <c r="K236" s="33"/>
      <c r="L236" s="33"/>
      <c r="M236" s="34"/>
      <c r="N236" s="232"/>
      <c r="O236" s="233"/>
      <c r="P236" s="67"/>
      <c r="Q236" s="67"/>
      <c r="R236" s="67"/>
      <c r="S236" s="67"/>
      <c r="T236" s="67"/>
      <c r="U236" s="67"/>
      <c r="V236" s="67"/>
      <c r="W236" s="67"/>
      <c r="X236" s="67"/>
      <c r="Y236" s="68"/>
      <c r="Z236" s="31"/>
      <c r="AA236" s="31"/>
      <c r="AB236" s="31"/>
      <c r="AC236" s="31"/>
      <c r="AD236" s="31"/>
      <c r="AE236" s="31"/>
      <c r="AT236" s="13" t="s">
        <v>157</v>
      </c>
      <c r="AU236" s="13" t="s">
        <v>80</v>
      </c>
    </row>
    <row r="237" spans="1:65" s="2" customFormat="1" ht="21.75" customHeight="1">
      <c r="A237" s="31"/>
      <c r="B237" s="32"/>
      <c r="C237" s="234" t="s">
        <v>469</v>
      </c>
      <c r="D237" s="234" t="s">
        <v>262</v>
      </c>
      <c r="E237" s="235" t="s">
        <v>1446</v>
      </c>
      <c r="F237" s="236" t="s">
        <v>1447</v>
      </c>
      <c r="G237" s="237" t="s">
        <v>153</v>
      </c>
      <c r="H237" s="238">
        <v>1</v>
      </c>
      <c r="I237" s="239"/>
      <c r="J237" s="240"/>
      <c r="K237" s="241">
        <f>ROUND(P237*H237,2)</f>
        <v>0</v>
      </c>
      <c r="L237" s="236" t="s">
        <v>154</v>
      </c>
      <c r="M237" s="242"/>
      <c r="N237" s="243" t="s">
        <v>1</v>
      </c>
      <c r="O237" s="225" t="s">
        <v>43</v>
      </c>
      <c r="P237" s="226">
        <f>I237+J237</f>
        <v>0</v>
      </c>
      <c r="Q237" s="226">
        <f>ROUND(I237*H237,2)</f>
        <v>0</v>
      </c>
      <c r="R237" s="226">
        <f>ROUND(J237*H237,2)</f>
        <v>0</v>
      </c>
      <c r="S237" s="67"/>
      <c r="T237" s="227">
        <f>S237*H237</f>
        <v>0</v>
      </c>
      <c r="U237" s="227">
        <v>0</v>
      </c>
      <c r="V237" s="227">
        <f>U237*H237</f>
        <v>0</v>
      </c>
      <c r="W237" s="227">
        <v>0</v>
      </c>
      <c r="X237" s="227">
        <f>W237*H237</f>
        <v>0</v>
      </c>
      <c r="Y237" s="228" t="s">
        <v>1</v>
      </c>
      <c r="Z237" s="31"/>
      <c r="AA237" s="31"/>
      <c r="AB237" s="31"/>
      <c r="AC237" s="31"/>
      <c r="AD237" s="31"/>
      <c r="AE237" s="31"/>
      <c r="AR237" s="229" t="s">
        <v>226</v>
      </c>
      <c r="AT237" s="229" t="s">
        <v>262</v>
      </c>
      <c r="AU237" s="229" t="s">
        <v>80</v>
      </c>
      <c r="AY237" s="13" t="s">
        <v>148</v>
      </c>
      <c r="BE237" s="111">
        <f>IF(O237="základní",K237,0)</f>
        <v>0</v>
      </c>
      <c r="BF237" s="111">
        <f>IF(O237="snížená",K237,0)</f>
        <v>0</v>
      </c>
      <c r="BG237" s="111">
        <f>IF(O237="zákl. přenesená",K237,0)</f>
        <v>0</v>
      </c>
      <c r="BH237" s="111">
        <f>IF(O237="sníž. přenesená",K237,0)</f>
        <v>0</v>
      </c>
      <c r="BI237" s="111">
        <f>IF(O237="nulová",K237,0)</f>
        <v>0</v>
      </c>
      <c r="BJ237" s="13" t="s">
        <v>88</v>
      </c>
      <c r="BK237" s="111">
        <f>ROUND(P237*H237,2)</f>
        <v>0</v>
      </c>
      <c r="BL237" s="13" t="s">
        <v>147</v>
      </c>
      <c r="BM237" s="229" t="s">
        <v>1448</v>
      </c>
    </row>
    <row r="238" spans="1:65" s="2" customFormat="1" ht="11.25">
      <c r="A238" s="31"/>
      <c r="B238" s="32"/>
      <c r="C238" s="33"/>
      <c r="D238" s="230" t="s">
        <v>157</v>
      </c>
      <c r="E238" s="33"/>
      <c r="F238" s="231" t="s">
        <v>1447</v>
      </c>
      <c r="G238" s="33"/>
      <c r="H238" s="33"/>
      <c r="I238" s="125"/>
      <c r="J238" s="125"/>
      <c r="K238" s="33"/>
      <c r="L238" s="33"/>
      <c r="M238" s="34"/>
      <c r="N238" s="232"/>
      <c r="O238" s="233"/>
      <c r="P238" s="67"/>
      <c r="Q238" s="67"/>
      <c r="R238" s="67"/>
      <c r="S238" s="67"/>
      <c r="T238" s="67"/>
      <c r="U238" s="67"/>
      <c r="V238" s="67"/>
      <c r="W238" s="67"/>
      <c r="X238" s="67"/>
      <c r="Y238" s="68"/>
      <c r="Z238" s="31"/>
      <c r="AA238" s="31"/>
      <c r="AB238" s="31"/>
      <c r="AC238" s="31"/>
      <c r="AD238" s="31"/>
      <c r="AE238" s="31"/>
      <c r="AT238" s="13" t="s">
        <v>157</v>
      </c>
      <c r="AU238" s="13" t="s">
        <v>80</v>
      </c>
    </row>
    <row r="239" spans="1:65" s="2" customFormat="1" ht="21.75" customHeight="1">
      <c r="A239" s="31"/>
      <c r="B239" s="32"/>
      <c r="C239" s="234" t="s">
        <v>474</v>
      </c>
      <c r="D239" s="234" t="s">
        <v>262</v>
      </c>
      <c r="E239" s="235" t="s">
        <v>1449</v>
      </c>
      <c r="F239" s="236" t="s">
        <v>1450</v>
      </c>
      <c r="G239" s="237" t="s">
        <v>153</v>
      </c>
      <c r="H239" s="238">
        <v>1</v>
      </c>
      <c r="I239" s="239"/>
      <c r="J239" s="240"/>
      <c r="K239" s="241">
        <f>ROUND(P239*H239,2)</f>
        <v>0</v>
      </c>
      <c r="L239" s="236" t="s">
        <v>154</v>
      </c>
      <c r="M239" s="242"/>
      <c r="N239" s="243" t="s">
        <v>1</v>
      </c>
      <c r="O239" s="225" t="s">
        <v>43</v>
      </c>
      <c r="P239" s="226">
        <f>I239+J239</f>
        <v>0</v>
      </c>
      <c r="Q239" s="226">
        <f>ROUND(I239*H239,2)</f>
        <v>0</v>
      </c>
      <c r="R239" s="226">
        <f>ROUND(J239*H239,2)</f>
        <v>0</v>
      </c>
      <c r="S239" s="67"/>
      <c r="T239" s="227">
        <f>S239*H239</f>
        <v>0</v>
      </c>
      <c r="U239" s="227">
        <v>0</v>
      </c>
      <c r="V239" s="227">
        <f>U239*H239</f>
        <v>0</v>
      </c>
      <c r="W239" s="227">
        <v>0</v>
      </c>
      <c r="X239" s="227">
        <f>W239*H239</f>
        <v>0</v>
      </c>
      <c r="Y239" s="228" t="s">
        <v>1</v>
      </c>
      <c r="Z239" s="31"/>
      <c r="AA239" s="31"/>
      <c r="AB239" s="31"/>
      <c r="AC239" s="31"/>
      <c r="AD239" s="31"/>
      <c r="AE239" s="31"/>
      <c r="AR239" s="229" t="s">
        <v>226</v>
      </c>
      <c r="AT239" s="229" t="s">
        <v>262</v>
      </c>
      <c r="AU239" s="229" t="s">
        <v>80</v>
      </c>
      <c r="AY239" s="13" t="s">
        <v>148</v>
      </c>
      <c r="BE239" s="111">
        <f>IF(O239="základní",K239,0)</f>
        <v>0</v>
      </c>
      <c r="BF239" s="111">
        <f>IF(O239="snížená",K239,0)</f>
        <v>0</v>
      </c>
      <c r="BG239" s="111">
        <f>IF(O239="zákl. přenesená",K239,0)</f>
        <v>0</v>
      </c>
      <c r="BH239" s="111">
        <f>IF(O239="sníž. přenesená",K239,0)</f>
        <v>0</v>
      </c>
      <c r="BI239" s="111">
        <f>IF(O239="nulová",K239,0)</f>
        <v>0</v>
      </c>
      <c r="BJ239" s="13" t="s">
        <v>88</v>
      </c>
      <c r="BK239" s="111">
        <f>ROUND(P239*H239,2)</f>
        <v>0</v>
      </c>
      <c r="BL239" s="13" t="s">
        <v>147</v>
      </c>
      <c r="BM239" s="229" t="s">
        <v>1451</v>
      </c>
    </row>
    <row r="240" spans="1:65" s="2" customFormat="1" ht="11.25">
      <c r="A240" s="31"/>
      <c r="B240" s="32"/>
      <c r="C240" s="33"/>
      <c r="D240" s="230" t="s">
        <v>157</v>
      </c>
      <c r="E240" s="33"/>
      <c r="F240" s="231" t="s">
        <v>1450</v>
      </c>
      <c r="G240" s="33"/>
      <c r="H240" s="33"/>
      <c r="I240" s="125"/>
      <c r="J240" s="125"/>
      <c r="K240" s="33"/>
      <c r="L240" s="33"/>
      <c r="M240" s="34"/>
      <c r="N240" s="232"/>
      <c r="O240" s="233"/>
      <c r="P240" s="67"/>
      <c r="Q240" s="67"/>
      <c r="R240" s="67"/>
      <c r="S240" s="67"/>
      <c r="T240" s="67"/>
      <c r="U240" s="67"/>
      <c r="V240" s="67"/>
      <c r="W240" s="67"/>
      <c r="X240" s="67"/>
      <c r="Y240" s="68"/>
      <c r="Z240" s="31"/>
      <c r="AA240" s="31"/>
      <c r="AB240" s="31"/>
      <c r="AC240" s="31"/>
      <c r="AD240" s="31"/>
      <c r="AE240" s="31"/>
      <c r="AT240" s="13" t="s">
        <v>157</v>
      </c>
      <c r="AU240" s="13" t="s">
        <v>80</v>
      </c>
    </row>
    <row r="241" spans="1:65" s="2" customFormat="1" ht="21.75" customHeight="1">
      <c r="A241" s="31"/>
      <c r="B241" s="32"/>
      <c r="C241" s="234" t="s">
        <v>479</v>
      </c>
      <c r="D241" s="234" t="s">
        <v>262</v>
      </c>
      <c r="E241" s="235" t="s">
        <v>1452</v>
      </c>
      <c r="F241" s="236" t="s">
        <v>1453</v>
      </c>
      <c r="G241" s="237" t="s">
        <v>153</v>
      </c>
      <c r="H241" s="238">
        <v>1</v>
      </c>
      <c r="I241" s="239"/>
      <c r="J241" s="240"/>
      <c r="K241" s="241">
        <f>ROUND(P241*H241,2)</f>
        <v>0</v>
      </c>
      <c r="L241" s="236" t="s">
        <v>154</v>
      </c>
      <c r="M241" s="242"/>
      <c r="N241" s="243" t="s">
        <v>1</v>
      </c>
      <c r="O241" s="225" t="s">
        <v>43</v>
      </c>
      <c r="P241" s="226">
        <f>I241+J241</f>
        <v>0</v>
      </c>
      <c r="Q241" s="226">
        <f>ROUND(I241*H241,2)</f>
        <v>0</v>
      </c>
      <c r="R241" s="226">
        <f>ROUND(J241*H241,2)</f>
        <v>0</v>
      </c>
      <c r="S241" s="67"/>
      <c r="T241" s="227">
        <f>S241*H241</f>
        <v>0</v>
      </c>
      <c r="U241" s="227">
        <v>0</v>
      </c>
      <c r="V241" s="227">
        <f>U241*H241</f>
        <v>0</v>
      </c>
      <c r="W241" s="227">
        <v>0</v>
      </c>
      <c r="X241" s="227">
        <f>W241*H241</f>
        <v>0</v>
      </c>
      <c r="Y241" s="228" t="s">
        <v>1</v>
      </c>
      <c r="Z241" s="31"/>
      <c r="AA241" s="31"/>
      <c r="AB241" s="31"/>
      <c r="AC241" s="31"/>
      <c r="AD241" s="31"/>
      <c r="AE241" s="31"/>
      <c r="AR241" s="229" t="s">
        <v>226</v>
      </c>
      <c r="AT241" s="229" t="s">
        <v>262</v>
      </c>
      <c r="AU241" s="229" t="s">
        <v>80</v>
      </c>
      <c r="AY241" s="13" t="s">
        <v>148</v>
      </c>
      <c r="BE241" s="111">
        <f>IF(O241="základní",K241,0)</f>
        <v>0</v>
      </c>
      <c r="BF241" s="111">
        <f>IF(O241="snížená",K241,0)</f>
        <v>0</v>
      </c>
      <c r="BG241" s="111">
        <f>IF(O241="zákl. přenesená",K241,0)</f>
        <v>0</v>
      </c>
      <c r="BH241" s="111">
        <f>IF(O241="sníž. přenesená",K241,0)</f>
        <v>0</v>
      </c>
      <c r="BI241" s="111">
        <f>IF(O241="nulová",K241,0)</f>
        <v>0</v>
      </c>
      <c r="BJ241" s="13" t="s">
        <v>88</v>
      </c>
      <c r="BK241" s="111">
        <f>ROUND(P241*H241,2)</f>
        <v>0</v>
      </c>
      <c r="BL241" s="13" t="s">
        <v>147</v>
      </c>
      <c r="BM241" s="229" t="s">
        <v>1454</v>
      </c>
    </row>
    <row r="242" spans="1:65" s="2" customFormat="1" ht="11.25">
      <c r="A242" s="31"/>
      <c r="B242" s="32"/>
      <c r="C242" s="33"/>
      <c r="D242" s="230" t="s">
        <v>157</v>
      </c>
      <c r="E242" s="33"/>
      <c r="F242" s="231" t="s">
        <v>1453</v>
      </c>
      <c r="G242" s="33"/>
      <c r="H242" s="33"/>
      <c r="I242" s="125"/>
      <c r="J242" s="125"/>
      <c r="K242" s="33"/>
      <c r="L242" s="33"/>
      <c r="M242" s="34"/>
      <c r="N242" s="232"/>
      <c r="O242" s="233"/>
      <c r="P242" s="67"/>
      <c r="Q242" s="67"/>
      <c r="R242" s="67"/>
      <c r="S242" s="67"/>
      <c r="T242" s="67"/>
      <c r="U242" s="67"/>
      <c r="V242" s="67"/>
      <c r="W242" s="67"/>
      <c r="X242" s="67"/>
      <c r="Y242" s="68"/>
      <c r="Z242" s="31"/>
      <c r="AA242" s="31"/>
      <c r="AB242" s="31"/>
      <c r="AC242" s="31"/>
      <c r="AD242" s="31"/>
      <c r="AE242" s="31"/>
      <c r="AT242" s="13" t="s">
        <v>157</v>
      </c>
      <c r="AU242" s="13" t="s">
        <v>80</v>
      </c>
    </row>
    <row r="243" spans="1:65" s="2" customFormat="1" ht="21.75" customHeight="1">
      <c r="A243" s="31"/>
      <c r="B243" s="32"/>
      <c r="C243" s="234" t="s">
        <v>484</v>
      </c>
      <c r="D243" s="234" t="s">
        <v>262</v>
      </c>
      <c r="E243" s="235" t="s">
        <v>1455</v>
      </c>
      <c r="F243" s="236" t="s">
        <v>1456</v>
      </c>
      <c r="G243" s="237" t="s">
        <v>153</v>
      </c>
      <c r="H243" s="238">
        <v>1</v>
      </c>
      <c r="I243" s="239"/>
      <c r="J243" s="240"/>
      <c r="K243" s="241">
        <f>ROUND(P243*H243,2)</f>
        <v>0</v>
      </c>
      <c r="L243" s="236" t="s">
        <v>154</v>
      </c>
      <c r="M243" s="242"/>
      <c r="N243" s="243" t="s">
        <v>1</v>
      </c>
      <c r="O243" s="225" t="s">
        <v>43</v>
      </c>
      <c r="P243" s="226">
        <f>I243+J243</f>
        <v>0</v>
      </c>
      <c r="Q243" s="226">
        <f>ROUND(I243*H243,2)</f>
        <v>0</v>
      </c>
      <c r="R243" s="226">
        <f>ROUND(J243*H243,2)</f>
        <v>0</v>
      </c>
      <c r="S243" s="67"/>
      <c r="T243" s="227">
        <f>S243*H243</f>
        <v>0</v>
      </c>
      <c r="U243" s="227">
        <v>0</v>
      </c>
      <c r="V243" s="227">
        <f>U243*H243</f>
        <v>0</v>
      </c>
      <c r="W243" s="227">
        <v>0</v>
      </c>
      <c r="X243" s="227">
        <f>W243*H243</f>
        <v>0</v>
      </c>
      <c r="Y243" s="228" t="s">
        <v>1</v>
      </c>
      <c r="Z243" s="31"/>
      <c r="AA243" s="31"/>
      <c r="AB243" s="31"/>
      <c r="AC243" s="31"/>
      <c r="AD243" s="31"/>
      <c r="AE243" s="31"/>
      <c r="AR243" s="229" t="s">
        <v>226</v>
      </c>
      <c r="AT243" s="229" t="s">
        <v>262</v>
      </c>
      <c r="AU243" s="229" t="s">
        <v>80</v>
      </c>
      <c r="AY243" s="13" t="s">
        <v>148</v>
      </c>
      <c r="BE243" s="111">
        <f>IF(O243="základní",K243,0)</f>
        <v>0</v>
      </c>
      <c r="BF243" s="111">
        <f>IF(O243="snížená",K243,0)</f>
        <v>0</v>
      </c>
      <c r="BG243" s="111">
        <f>IF(O243="zákl. přenesená",K243,0)</f>
        <v>0</v>
      </c>
      <c r="BH243" s="111">
        <f>IF(O243="sníž. přenesená",K243,0)</f>
        <v>0</v>
      </c>
      <c r="BI243" s="111">
        <f>IF(O243="nulová",K243,0)</f>
        <v>0</v>
      </c>
      <c r="BJ243" s="13" t="s">
        <v>88</v>
      </c>
      <c r="BK243" s="111">
        <f>ROUND(P243*H243,2)</f>
        <v>0</v>
      </c>
      <c r="BL243" s="13" t="s">
        <v>147</v>
      </c>
      <c r="BM243" s="229" t="s">
        <v>1457</v>
      </c>
    </row>
    <row r="244" spans="1:65" s="2" customFormat="1" ht="11.25">
      <c r="A244" s="31"/>
      <c r="B244" s="32"/>
      <c r="C244" s="33"/>
      <c r="D244" s="230" t="s">
        <v>157</v>
      </c>
      <c r="E244" s="33"/>
      <c r="F244" s="231" t="s">
        <v>1456</v>
      </c>
      <c r="G244" s="33"/>
      <c r="H244" s="33"/>
      <c r="I244" s="125"/>
      <c r="J244" s="125"/>
      <c r="K244" s="33"/>
      <c r="L244" s="33"/>
      <c r="M244" s="34"/>
      <c r="N244" s="232"/>
      <c r="O244" s="233"/>
      <c r="P244" s="67"/>
      <c r="Q244" s="67"/>
      <c r="R244" s="67"/>
      <c r="S244" s="67"/>
      <c r="T244" s="67"/>
      <c r="U244" s="67"/>
      <c r="V244" s="67"/>
      <c r="W244" s="67"/>
      <c r="X244" s="67"/>
      <c r="Y244" s="68"/>
      <c r="Z244" s="31"/>
      <c r="AA244" s="31"/>
      <c r="AB244" s="31"/>
      <c r="AC244" s="31"/>
      <c r="AD244" s="31"/>
      <c r="AE244" s="31"/>
      <c r="AT244" s="13" t="s">
        <v>157</v>
      </c>
      <c r="AU244" s="13" t="s">
        <v>80</v>
      </c>
    </row>
    <row r="245" spans="1:65" s="2" customFormat="1" ht="21.75" customHeight="1">
      <c r="A245" s="31"/>
      <c r="B245" s="32"/>
      <c r="C245" s="234" t="s">
        <v>489</v>
      </c>
      <c r="D245" s="234" t="s">
        <v>262</v>
      </c>
      <c r="E245" s="235" t="s">
        <v>1458</v>
      </c>
      <c r="F245" s="236" t="s">
        <v>1459</v>
      </c>
      <c r="G245" s="237" t="s">
        <v>153</v>
      </c>
      <c r="H245" s="238">
        <v>1</v>
      </c>
      <c r="I245" s="239"/>
      <c r="J245" s="240"/>
      <c r="K245" s="241">
        <f>ROUND(P245*H245,2)</f>
        <v>0</v>
      </c>
      <c r="L245" s="236" t="s">
        <v>154</v>
      </c>
      <c r="M245" s="242"/>
      <c r="N245" s="243" t="s">
        <v>1</v>
      </c>
      <c r="O245" s="225" t="s">
        <v>43</v>
      </c>
      <c r="P245" s="226">
        <f>I245+J245</f>
        <v>0</v>
      </c>
      <c r="Q245" s="226">
        <f>ROUND(I245*H245,2)</f>
        <v>0</v>
      </c>
      <c r="R245" s="226">
        <f>ROUND(J245*H245,2)</f>
        <v>0</v>
      </c>
      <c r="S245" s="67"/>
      <c r="T245" s="227">
        <f>S245*H245</f>
        <v>0</v>
      </c>
      <c r="U245" s="227">
        <v>0</v>
      </c>
      <c r="V245" s="227">
        <f>U245*H245</f>
        <v>0</v>
      </c>
      <c r="W245" s="227">
        <v>0</v>
      </c>
      <c r="X245" s="227">
        <f>W245*H245</f>
        <v>0</v>
      </c>
      <c r="Y245" s="228" t="s">
        <v>1</v>
      </c>
      <c r="Z245" s="31"/>
      <c r="AA245" s="31"/>
      <c r="AB245" s="31"/>
      <c r="AC245" s="31"/>
      <c r="AD245" s="31"/>
      <c r="AE245" s="31"/>
      <c r="AR245" s="229" t="s">
        <v>226</v>
      </c>
      <c r="AT245" s="229" t="s">
        <v>262</v>
      </c>
      <c r="AU245" s="229" t="s">
        <v>80</v>
      </c>
      <c r="AY245" s="13" t="s">
        <v>148</v>
      </c>
      <c r="BE245" s="111">
        <f>IF(O245="základní",K245,0)</f>
        <v>0</v>
      </c>
      <c r="BF245" s="111">
        <f>IF(O245="snížená",K245,0)</f>
        <v>0</v>
      </c>
      <c r="BG245" s="111">
        <f>IF(O245="zákl. přenesená",K245,0)</f>
        <v>0</v>
      </c>
      <c r="BH245" s="111">
        <f>IF(O245="sníž. přenesená",K245,0)</f>
        <v>0</v>
      </c>
      <c r="BI245" s="111">
        <f>IF(O245="nulová",K245,0)</f>
        <v>0</v>
      </c>
      <c r="BJ245" s="13" t="s">
        <v>88</v>
      </c>
      <c r="BK245" s="111">
        <f>ROUND(P245*H245,2)</f>
        <v>0</v>
      </c>
      <c r="BL245" s="13" t="s">
        <v>147</v>
      </c>
      <c r="BM245" s="229" t="s">
        <v>1460</v>
      </c>
    </row>
    <row r="246" spans="1:65" s="2" customFormat="1" ht="11.25">
      <c r="A246" s="31"/>
      <c r="B246" s="32"/>
      <c r="C246" s="33"/>
      <c r="D246" s="230" t="s">
        <v>157</v>
      </c>
      <c r="E246" s="33"/>
      <c r="F246" s="231" t="s">
        <v>1459</v>
      </c>
      <c r="G246" s="33"/>
      <c r="H246" s="33"/>
      <c r="I246" s="125"/>
      <c r="J246" s="125"/>
      <c r="K246" s="33"/>
      <c r="L246" s="33"/>
      <c r="M246" s="34"/>
      <c r="N246" s="232"/>
      <c r="O246" s="233"/>
      <c r="P246" s="67"/>
      <c r="Q246" s="67"/>
      <c r="R246" s="67"/>
      <c r="S246" s="67"/>
      <c r="T246" s="67"/>
      <c r="U246" s="67"/>
      <c r="V246" s="67"/>
      <c r="W246" s="67"/>
      <c r="X246" s="67"/>
      <c r="Y246" s="68"/>
      <c r="Z246" s="31"/>
      <c r="AA246" s="31"/>
      <c r="AB246" s="31"/>
      <c r="AC246" s="31"/>
      <c r="AD246" s="31"/>
      <c r="AE246" s="31"/>
      <c r="AT246" s="13" t="s">
        <v>157</v>
      </c>
      <c r="AU246" s="13" t="s">
        <v>80</v>
      </c>
    </row>
    <row r="247" spans="1:65" s="2" customFormat="1" ht="21.75" customHeight="1">
      <c r="A247" s="31"/>
      <c r="B247" s="32"/>
      <c r="C247" s="234" t="s">
        <v>494</v>
      </c>
      <c r="D247" s="234" t="s">
        <v>262</v>
      </c>
      <c r="E247" s="235" t="s">
        <v>1461</v>
      </c>
      <c r="F247" s="236" t="s">
        <v>1462</v>
      </c>
      <c r="G247" s="237" t="s">
        <v>153</v>
      </c>
      <c r="H247" s="238">
        <v>1</v>
      </c>
      <c r="I247" s="239"/>
      <c r="J247" s="240"/>
      <c r="K247" s="241">
        <f>ROUND(P247*H247,2)</f>
        <v>0</v>
      </c>
      <c r="L247" s="236" t="s">
        <v>154</v>
      </c>
      <c r="M247" s="242"/>
      <c r="N247" s="243" t="s">
        <v>1</v>
      </c>
      <c r="O247" s="225" t="s">
        <v>43</v>
      </c>
      <c r="P247" s="226">
        <f>I247+J247</f>
        <v>0</v>
      </c>
      <c r="Q247" s="226">
        <f>ROUND(I247*H247,2)</f>
        <v>0</v>
      </c>
      <c r="R247" s="226">
        <f>ROUND(J247*H247,2)</f>
        <v>0</v>
      </c>
      <c r="S247" s="67"/>
      <c r="T247" s="227">
        <f>S247*H247</f>
        <v>0</v>
      </c>
      <c r="U247" s="227">
        <v>0</v>
      </c>
      <c r="V247" s="227">
        <f>U247*H247</f>
        <v>0</v>
      </c>
      <c r="W247" s="227">
        <v>0</v>
      </c>
      <c r="X247" s="227">
        <f>W247*H247</f>
        <v>0</v>
      </c>
      <c r="Y247" s="228" t="s">
        <v>1</v>
      </c>
      <c r="Z247" s="31"/>
      <c r="AA247" s="31"/>
      <c r="AB247" s="31"/>
      <c r="AC247" s="31"/>
      <c r="AD247" s="31"/>
      <c r="AE247" s="31"/>
      <c r="AR247" s="229" t="s">
        <v>226</v>
      </c>
      <c r="AT247" s="229" t="s">
        <v>262</v>
      </c>
      <c r="AU247" s="229" t="s">
        <v>80</v>
      </c>
      <c r="AY247" s="13" t="s">
        <v>148</v>
      </c>
      <c r="BE247" s="111">
        <f>IF(O247="základní",K247,0)</f>
        <v>0</v>
      </c>
      <c r="BF247" s="111">
        <f>IF(O247="snížená",K247,0)</f>
        <v>0</v>
      </c>
      <c r="BG247" s="111">
        <f>IF(O247="zákl. přenesená",K247,0)</f>
        <v>0</v>
      </c>
      <c r="BH247" s="111">
        <f>IF(O247="sníž. přenesená",K247,0)</f>
        <v>0</v>
      </c>
      <c r="BI247" s="111">
        <f>IF(O247="nulová",K247,0)</f>
        <v>0</v>
      </c>
      <c r="BJ247" s="13" t="s">
        <v>88</v>
      </c>
      <c r="BK247" s="111">
        <f>ROUND(P247*H247,2)</f>
        <v>0</v>
      </c>
      <c r="BL247" s="13" t="s">
        <v>147</v>
      </c>
      <c r="BM247" s="229" t="s">
        <v>1463</v>
      </c>
    </row>
    <row r="248" spans="1:65" s="2" customFormat="1" ht="11.25">
      <c r="A248" s="31"/>
      <c r="B248" s="32"/>
      <c r="C248" s="33"/>
      <c r="D248" s="230" t="s">
        <v>157</v>
      </c>
      <c r="E248" s="33"/>
      <c r="F248" s="231" t="s">
        <v>1462</v>
      </c>
      <c r="G248" s="33"/>
      <c r="H248" s="33"/>
      <c r="I248" s="125"/>
      <c r="J248" s="125"/>
      <c r="K248" s="33"/>
      <c r="L248" s="33"/>
      <c r="M248" s="34"/>
      <c r="N248" s="232"/>
      <c r="O248" s="233"/>
      <c r="P248" s="67"/>
      <c r="Q248" s="67"/>
      <c r="R248" s="67"/>
      <c r="S248" s="67"/>
      <c r="T248" s="67"/>
      <c r="U248" s="67"/>
      <c r="V248" s="67"/>
      <c r="W248" s="67"/>
      <c r="X248" s="67"/>
      <c r="Y248" s="68"/>
      <c r="Z248" s="31"/>
      <c r="AA248" s="31"/>
      <c r="AB248" s="31"/>
      <c r="AC248" s="31"/>
      <c r="AD248" s="31"/>
      <c r="AE248" s="31"/>
      <c r="AT248" s="13" t="s">
        <v>157</v>
      </c>
      <c r="AU248" s="13" t="s">
        <v>80</v>
      </c>
    </row>
    <row r="249" spans="1:65" s="2" customFormat="1" ht="21.75" customHeight="1">
      <c r="A249" s="31"/>
      <c r="B249" s="32"/>
      <c r="C249" s="234" t="s">
        <v>499</v>
      </c>
      <c r="D249" s="234" t="s">
        <v>262</v>
      </c>
      <c r="E249" s="235" t="s">
        <v>1464</v>
      </c>
      <c r="F249" s="236" t="s">
        <v>1465</v>
      </c>
      <c r="G249" s="237" t="s">
        <v>153</v>
      </c>
      <c r="H249" s="238">
        <v>1</v>
      </c>
      <c r="I249" s="239"/>
      <c r="J249" s="240"/>
      <c r="K249" s="241">
        <f>ROUND(P249*H249,2)</f>
        <v>0</v>
      </c>
      <c r="L249" s="236" t="s">
        <v>154</v>
      </c>
      <c r="M249" s="242"/>
      <c r="N249" s="243" t="s">
        <v>1</v>
      </c>
      <c r="O249" s="225" t="s">
        <v>43</v>
      </c>
      <c r="P249" s="226">
        <f>I249+J249</f>
        <v>0</v>
      </c>
      <c r="Q249" s="226">
        <f>ROUND(I249*H249,2)</f>
        <v>0</v>
      </c>
      <c r="R249" s="226">
        <f>ROUND(J249*H249,2)</f>
        <v>0</v>
      </c>
      <c r="S249" s="67"/>
      <c r="T249" s="227">
        <f>S249*H249</f>
        <v>0</v>
      </c>
      <c r="U249" s="227">
        <v>0</v>
      </c>
      <c r="V249" s="227">
        <f>U249*H249</f>
        <v>0</v>
      </c>
      <c r="W249" s="227">
        <v>0</v>
      </c>
      <c r="X249" s="227">
        <f>W249*H249</f>
        <v>0</v>
      </c>
      <c r="Y249" s="228" t="s">
        <v>1</v>
      </c>
      <c r="Z249" s="31"/>
      <c r="AA249" s="31"/>
      <c r="AB249" s="31"/>
      <c r="AC249" s="31"/>
      <c r="AD249" s="31"/>
      <c r="AE249" s="31"/>
      <c r="AR249" s="229" t="s">
        <v>226</v>
      </c>
      <c r="AT249" s="229" t="s">
        <v>262</v>
      </c>
      <c r="AU249" s="229" t="s">
        <v>80</v>
      </c>
      <c r="AY249" s="13" t="s">
        <v>148</v>
      </c>
      <c r="BE249" s="111">
        <f>IF(O249="základní",K249,0)</f>
        <v>0</v>
      </c>
      <c r="BF249" s="111">
        <f>IF(O249="snížená",K249,0)</f>
        <v>0</v>
      </c>
      <c r="BG249" s="111">
        <f>IF(O249="zákl. přenesená",K249,0)</f>
        <v>0</v>
      </c>
      <c r="BH249" s="111">
        <f>IF(O249="sníž. přenesená",K249,0)</f>
        <v>0</v>
      </c>
      <c r="BI249" s="111">
        <f>IF(O249="nulová",K249,0)</f>
        <v>0</v>
      </c>
      <c r="BJ249" s="13" t="s">
        <v>88</v>
      </c>
      <c r="BK249" s="111">
        <f>ROUND(P249*H249,2)</f>
        <v>0</v>
      </c>
      <c r="BL249" s="13" t="s">
        <v>147</v>
      </c>
      <c r="BM249" s="229" t="s">
        <v>1466</v>
      </c>
    </row>
    <row r="250" spans="1:65" s="2" customFormat="1" ht="11.25">
      <c r="A250" s="31"/>
      <c r="B250" s="32"/>
      <c r="C250" s="33"/>
      <c r="D250" s="230" t="s">
        <v>157</v>
      </c>
      <c r="E250" s="33"/>
      <c r="F250" s="231" t="s">
        <v>1465</v>
      </c>
      <c r="G250" s="33"/>
      <c r="H250" s="33"/>
      <c r="I250" s="125"/>
      <c r="J250" s="125"/>
      <c r="K250" s="33"/>
      <c r="L250" s="33"/>
      <c r="M250" s="34"/>
      <c r="N250" s="232"/>
      <c r="O250" s="233"/>
      <c r="P250" s="67"/>
      <c r="Q250" s="67"/>
      <c r="R250" s="67"/>
      <c r="S250" s="67"/>
      <c r="T250" s="67"/>
      <c r="U250" s="67"/>
      <c r="V250" s="67"/>
      <c r="W250" s="67"/>
      <c r="X250" s="67"/>
      <c r="Y250" s="68"/>
      <c r="Z250" s="31"/>
      <c r="AA250" s="31"/>
      <c r="AB250" s="31"/>
      <c r="AC250" s="31"/>
      <c r="AD250" s="31"/>
      <c r="AE250" s="31"/>
      <c r="AT250" s="13" t="s">
        <v>157</v>
      </c>
      <c r="AU250" s="13" t="s">
        <v>80</v>
      </c>
    </row>
    <row r="251" spans="1:65" s="2" customFormat="1" ht="21.75" customHeight="1">
      <c r="A251" s="31"/>
      <c r="B251" s="32"/>
      <c r="C251" s="234" t="s">
        <v>504</v>
      </c>
      <c r="D251" s="234" t="s">
        <v>262</v>
      </c>
      <c r="E251" s="235" t="s">
        <v>1467</v>
      </c>
      <c r="F251" s="236" t="s">
        <v>1468</v>
      </c>
      <c r="G251" s="237" t="s">
        <v>153</v>
      </c>
      <c r="H251" s="238">
        <v>1</v>
      </c>
      <c r="I251" s="239"/>
      <c r="J251" s="240"/>
      <c r="K251" s="241">
        <f>ROUND(P251*H251,2)</f>
        <v>0</v>
      </c>
      <c r="L251" s="236" t="s">
        <v>154</v>
      </c>
      <c r="M251" s="242"/>
      <c r="N251" s="243" t="s">
        <v>1</v>
      </c>
      <c r="O251" s="225" t="s">
        <v>43</v>
      </c>
      <c r="P251" s="226">
        <f>I251+J251</f>
        <v>0</v>
      </c>
      <c r="Q251" s="226">
        <f>ROUND(I251*H251,2)</f>
        <v>0</v>
      </c>
      <c r="R251" s="226">
        <f>ROUND(J251*H251,2)</f>
        <v>0</v>
      </c>
      <c r="S251" s="67"/>
      <c r="T251" s="227">
        <f>S251*H251</f>
        <v>0</v>
      </c>
      <c r="U251" s="227">
        <v>0</v>
      </c>
      <c r="V251" s="227">
        <f>U251*H251</f>
        <v>0</v>
      </c>
      <c r="W251" s="227">
        <v>0</v>
      </c>
      <c r="X251" s="227">
        <f>W251*H251</f>
        <v>0</v>
      </c>
      <c r="Y251" s="228" t="s">
        <v>1</v>
      </c>
      <c r="Z251" s="31"/>
      <c r="AA251" s="31"/>
      <c r="AB251" s="31"/>
      <c r="AC251" s="31"/>
      <c r="AD251" s="31"/>
      <c r="AE251" s="31"/>
      <c r="AR251" s="229" t="s">
        <v>226</v>
      </c>
      <c r="AT251" s="229" t="s">
        <v>262</v>
      </c>
      <c r="AU251" s="229" t="s">
        <v>80</v>
      </c>
      <c r="AY251" s="13" t="s">
        <v>148</v>
      </c>
      <c r="BE251" s="111">
        <f>IF(O251="základní",K251,0)</f>
        <v>0</v>
      </c>
      <c r="BF251" s="111">
        <f>IF(O251="snížená",K251,0)</f>
        <v>0</v>
      </c>
      <c r="BG251" s="111">
        <f>IF(O251="zákl. přenesená",K251,0)</f>
        <v>0</v>
      </c>
      <c r="BH251" s="111">
        <f>IF(O251="sníž. přenesená",K251,0)</f>
        <v>0</v>
      </c>
      <c r="BI251" s="111">
        <f>IF(O251="nulová",K251,0)</f>
        <v>0</v>
      </c>
      <c r="BJ251" s="13" t="s">
        <v>88</v>
      </c>
      <c r="BK251" s="111">
        <f>ROUND(P251*H251,2)</f>
        <v>0</v>
      </c>
      <c r="BL251" s="13" t="s">
        <v>147</v>
      </c>
      <c r="BM251" s="229" t="s">
        <v>1469</v>
      </c>
    </row>
    <row r="252" spans="1:65" s="2" customFormat="1" ht="11.25">
      <c r="A252" s="31"/>
      <c r="B252" s="32"/>
      <c r="C252" s="33"/>
      <c r="D252" s="230" t="s">
        <v>157</v>
      </c>
      <c r="E252" s="33"/>
      <c r="F252" s="231" t="s">
        <v>1468</v>
      </c>
      <c r="G252" s="33"/>
      <c r="H252" s="33"/>
      <c r="I252" s="125"/>
      <c r="J252" s="125"/>
      <c r="K252" s="33"/>
      <c r="L252" s="33"/>
      <c r="M252" s="34"/>
      <c r="N252" s="232"/>
      <c r="O252" s="233"/>
      <c r="P252" s="67"/>
      <c r="Q252" s="67"/>
      <c r="R252" s="67"/>
      <c r="S252" s="67"/>
      <c r="T252" s="67"/>
      <c r="U252" s="67"/>
      <c r="V252" s="67"/>
      <c r="W252" s="67"/>
      <c r="X252" s="67"/>
      <c r="Y252" s="68"/>
      <c r="Z252" s="31"/>
      <c r="AA252" s="31"/>
      <c r="AB252" s="31"/>
      <c r="AC252" s="31"/>
      <c r="AD252" s="31"/>
      <c r="AE252" s="31"/>
      <c r="AT252" s="13" t="s">
        <v>157</v>
      </c>
      <c r="AU252" s="13" t="s">
        <v>80</v>
      </c>
    </row>
    <row r="253" spans="1:65" s="2" customFormat="1" ht="21.75" customHeight="1">
      <c r="A253" s="31"/>
      <c r="B253" s="32"/>
      <c r="C253" s="234" t="s">
        <v>509</v>
      </c>
      <c r="D253" s="234" t="s">
        <v>262</v>
      </c>
      <c r="E253" s="235" t="s">
        <v>1470</v>
      </c>
      <c r="F253" s="236" t="s">
        <v>1471</v>
      </c>
      <c r="G253" s="237" t="s">
        <v>153</v>
      </c>
      <c r="H253" s="238">
        <v>1</v>
      </c>
      <c r="I253" s="239"/>
      <c r="J253" s="240"/>
      <c r="K253" s="241">
        <f>ROUND(P253*H253,2)</f>
        <v>0</v>
      </c>
      <c r="L253" s="236" t="s">
        <v>154</v>
      </c>
      <c r="M253" s="242"/>
      <c r="N253" s="243" t="s">
        <v>1</v>
      </c>
      <c r="O253" s="225" t="s">
        <v>43</v>
      </c>
      <c r="P253" s="226">
        <f>I253+J253</f>
        <v>0</v>
      </c>
      <c r="Q253" s="226">
        <f>ROUND(I253*H253,2)</f>
        <v>0</v>
      </c>
      <c r="R253" s="226">
        <f>ROUND(J253*H253,2)</f>
        <v>0</v>
      </c>
      <c r="S253" s="67"/>
      <c r="T253" s="227">
        <f>S253*H253</f>
        <v>0</v>
      </c>
      <c r="U253" s="227">
        <v>0</v>
      </c>
      <c r="V253" s="227">
        <f>U253*H253</f>
        <v>0</v>
      </c>
      <c r="W253" s="227">
        <v>0</v>
      </c>
      <c r="X253" s="227">
        <f>W253*H253</f>
        <v>0</v>
      </c>
      <c r="Y253" s="228" t="s">
        <v>1</v>
      </c>
      <c r="Z253" s="31"/>
      <c r="AA253" s="31"/>
      <c r="AB253" s="31"/>
      <c r="AC253" s="31"/>
      <c r="AD253" s="31"/>
      <c r="AE253" s="31"/>
      <c r="AR253" s="229" t="s">
        <v>226</v>
      </c>
      <c r="AT253" s="229" t="s">
        <v>262</v>
      </c>
      <c r="AU253" s="229" t="s">
        <v>80</v>
      </c>
      <c r="AY253" s="13" t="s">
        <v>148</v>
      </c>
      <c r="BE253" s="111">
        <f>IF(O253="základní",K253,0)</f>
        <v>0</v>
      </c>
      <c r="BF253" s="111">
        <f>IF(O253="snížená",K253,0)</f>
        <v>0</v>
      </c>
      <c r="BG253" s="111">
        <f>IF(O253="zákl. přenesená",K253,0)</f>
        <v>0</v>
      </c>
      <c r="BH253" s="111">
        <f>IF(O253="sníž. přenesená",K253,0)</f>
        <v>0</v>
      </c>
      <c r="BI253" s="111">
        <f>IF(O253="nulová",K253,0)</f>
        <v>0</v>
      </c>
      <c r="BJ253" s="13" t="s">
        <v>88</v>
      </c>
      <c r="BK253" s="111">
        <f>ROUND(P253*H253,2)</f>
        <v>0</v>
      </c>
      <c r="BL253" s="13" t="s">
        <v>147</v>
      </c>
      <c r="BM253" s="229" t="s">
        <v>1472</v>
      </c>
    </row>
    <row r="254" spans="1:65" s="2" customFormat="1" ht="11.25">
      <c r="A254" s="31"/>
      <c r="B254" s="32"/>
      <c r="C254" s="33"/>
      <c r="D254" s="230" t="s">
        <v>157</v>
      </c>
      <c r="E254" s="33"/>
      <c r="F254" s="231" t="s">
        <v>1471</v>
      </c>
      <c r="G254" s="33"/>
      <c r="H254" s="33"/>
      <c r="I254" s="125"/>
      <c r="J254" s="125"/>
      <c r="K254" s="33"/>
      <c r="L254" s="33"/>
      <c r="M254" s="34"/>
      <c r="N254" s="232"/>
      <c r="O254" s="233"/>
      <c r="P254" s="67"/>
      <c r="Q254" s="67"/>
      <c r="R254" s="67"/>
      <c r="S254" s="67"/>
      <c r="T254" s="67"/>
      <c r="U254" s="67"/>
      <c r="V254" s="67"/>
      <c r="W254" s="67"/>
      <c r="X254" s="67"/>
      <c r="Y254" s="68"/>
      <c r="Z254" s="31"/>
      <c r="AA254" s="31"/>
      <c r="AB254" s="31"/>
      <c r="AC254" s="31"/>
      <c r="AD254" s="31"/>
      <c r="AE254" s="31"/>
      <c r="AT254" s="13" t="s">
        <v>157</v>
      </c>
      <c r="AU254" s="13" t="s">
        <v>80</v>
      </c>
    </row>
    <row r="255" spans="1:65" s="2" customFormat="1" ht="21.75" customHeight="1">
      <c r="A255" s="31"/>
      <c r="B255" s="32"/>
      <c r="C255" s="234" t="s">
        <v>514</v>
      </c>
      <c r="D255" s="234" t="s">
        <v>262</v>
      </c>
      <c r="E255" s="235" t="s">
        <v>1473</v>
      </c>
      <c r="F255" s="236" t="s">
        <v>1474</v>
      </c>
      <c r="G255" s="237" t="s">
        <v>153</v>
      </c>
      <c r="H255" s="238">
        <v>1</v>
      </c>
      <c r="I255" s="239"/>
      <c r="J255" s="240"/>
      <c r="K255" s="241">
        <f>ROUND(P255*H255,2)</f>
        <v>0</v>
      </c>
      <c r="L255" s="236" t="s">
        <v>154</v>
      </c>
      <c r="M255" s="242"/>
      <c r="N255" s="243" t="s">
        <v>1</v>
      </c>
      <c r="O255" s="225" t="s">
        <v>43</v>
      </c>
      <c r="P255" s="226">
        <f>I255+J255</f>
        <v>0</v>
      </c>
      <c r="Q255" s="226">
        <f>ROUND(I255*H255,2)</f>
        <v>0</v>
      </c>
      <c r="R255" s="226">
        <f>ROUND(J255*H255,2)</f>
        <v>0</v>
      </c>
      <c r="S255" s="67"/>
      <c r="T255" s="227">
        <f>S255*H255</f>
        <v>0</v>
      </c>
      <c r="U255" s="227">
        <v>0</v>
      </c>
      <c r="V255" s="227">
        <f>U255*H255</f>
        <v>0</v>
      </c>
      <c r="W255" s="227">
        <v>0</v>
      </c>
      <c r="X255" s="227">
        <f>W255*H255</f>
        <v>0</v>
      </c>
      <c r="Y255" s="228" t="s">
        <v>1</v>
      </c>
      <c r="Z255" s="31"/>
      <c r="AA255" s="31"/>
      <c r="AB255" s="31"/>
      <c r="AC255" s="31"/>
      <c r="AD255" s="31"/>
      <c r="AE255" s="31"/>
      <c r="AR255" s="229" t="s">
        <v>226</v>
      </c>
      <c r="AT255" s="229" t="s">
        <v>262</v>
      </c>
      <c r="AU255" s="229" t="s">
        <v>80</v>
      </c>
      <c r="AY255" s="13" t="s">
        <v>148</v>
      </c>
      <c r="BE255" s="111">
        <f>IF(O255="základní",K255,0)</f>
        <v>0</v>
      </c>
      <c r="BF255" s="111">
        <f>IF(O255="snížená",K255,0)</f>
        <v>0</v>
      </c>
      <c r="BG255" s="111">
        <f>IF(O255="zákl. přenesená",K255,0)</f>
        <v>0</v>
      </c>
      <c r="BH255" s="111">
        <f>IF(O255="sníž. přenesená",K255,0)</f>
        <v>0</v>
      </c>
      <c r="BI255" s="111">
        <f>IF(O255="nulová",K255,0)</f>
        <v>0</v>
      </c>
      <c r="BJ255" s="13" t="s">
        <v>88</v>
      </c>
      <c r="BK255" s="111">
        <f>ROUND(P255*H255,2)</f>
        <v>0</v>
      </c>
      <c r="BL255" s="13" t="s">
        <v>147</v>
      </c>
      <c r="BM255" s="229" t="s">
        <v>1475</v>
      </c>
    </row>
    <row r="256" spans="1:65" s="2" customFormat="1" ht="11.25">
      <c r="A256" s="31"/>
      <c r="B256" s="32"/>
      <c r="C256" s="33"/>
      <c r="D256" s="230" t="s">
        <v>157</v>
      </c>
      <c r="E256" s="33"/>
      <c r="F256" s="231" t="s">
        <v>1474</v>
      </c>
      <c r="G256" s="33"/>
      <c r="H256" s="33"/>
      <c r="I256" s="125"/>
      <c r="J256" s="125"/>
      <c r="K256" s="33"/>
      <c r="L256" s="33"/>
      <c r="M256" s="34"/>
      <c r="N256" s="232"/>
      <c r="O256" s="233"/>
      <c r="P256" s="67"/>
      <c r="Q256" s="67"/>
      <c r="R256" s="67"/>
      <c r="S256" s="67"/>
      <c r="T256" s="67"/>
      <c r="U256" s="67"/>
      <c r="V256" s="67"/>
      <c r="W256" s="67"/>
      <c r="X256" s="67"/>
      <c r="Y256" s="68"/>
      <c r="Z256" s="31"/>
      <c r="AA256" s="31"/>
      <c r="AB256" s="31"/>
      <c r="AC256" s="31"/>
      <c r="AD256" s="31"/>
      <c r="AE256" s="31"/>
      <c r="AT256" s="13" t="s">
        <v>157</v>
      </c>
      <c r="AU256" s="13" t="s">
        <v>80</v>
      </c>
    </row>
    <row r="257" spans="1:65" s="2" customFormat="1" ht="21.75" customHeight="1">
      <c r="A257" s="31"/>
      <c r="B257" s="32"/>
      <c r="C257" s="234" t="s">
        <v>519</v>
      </c>
      <c r="D257" s="234" t="s">
        <v>262</v>
      </c>
      <c r="E257" s="235" t="s">
        <v>1476</v>
      </c>
      <c r="F257" s="236" t="s">
        <v>1477</v>
      </c>
      <c r="G257" s="237" t="s">
        <v>153</v>
      </c>
      <c r="H257" s="238">
        <v>1</v>
      </c>
      <c r="I257" s="239"/>
      <c r="J257" s="240"/>
      <c r="K257" s="241">
        <f>ROUND(P257*H257,2)</f>
        <v>0</v>
      </c>
      <c r="L257" s="236" t="s">
        <v>154</v>
      </c>
      <c r="M257" s="242"/>
      <c r="N257" s="243" t="s">
        <v>1</v>
      </c>
      <c r="O257" s="225" t="s">
        <v>43</v>
      </c>
      <c r="P257" s="226">
        <f>I257+J257</f>
        <v>0</v>
      </c>
      <c r="Q257" s="226">
        <f>ROUND(I257*H257,2)</f>
        <v>0</v>
      </c>
      <c r="R257" s="226">
        <f>ROUND(J257*H257,2)</f>
        <v>0</v>
      </c>
      <c r="S257" s="67"/>
      <c r="T257" s="227">
        <f>S257*H257</f>
        <v>0</v>
      </c>
      <c r="U257" s="227">
        <v>0</v>
      </c>
      <c r="V257" s="227">
        <f>U257*H257</f>
        <v>0</v>
      </c>
      <c r="W257" s="227">
        <v>0</v>
      </c>
      <c r="X257" s="227">
        <f>W257*H257</f>
        <v>0</v>
      </c>
      <c r="Y257" s="228" t="s">
        <v>1</v>
      </c>
      <c r="Z257" s="31"/>
      <c r="AA257" s="31"/>
      <c r="AB257" s="31"/>
      <c r="AC257" s="31"/>
      <c r="AD257" s="31"/>
      <c r="AE257" s="31"/>
      <c r="AR257" s="229" t="s">
        <v>226</v>
      </c>
      <c r="AT257" s="229" t="s">
        <v>262</v>
      </c>
      <c r="AU257" s="229" t="s">
        <v>80</v>
      </c>
      <c r="AY257" s="13" t="s">
        <v>148</v>
      </c>
      <c r="BE257" s="111">
        <f>IF(O257="základní",K257,0)</f>
        <v>0</v>
      </c>
      <c r="BF257" s="111">
        <f>IF(O257="snížená",K257,0)</f>
        <v>0</v>
      </c>
      <c r="BG257" s="111">
        <f>IF(O257="zákl. přenesená",K257,0)</f>
        <v>0</v>
      </c>
      <c r="BH257" s="111">
        <f>IF(O257="sníž. přenesená",K257,0)</f>
        <v>0</v>
      </c>
      <c r="BI257" s="111">
        <f>IF(O257="nulová",K257,0)</f>
        <v>0</v>
      </c>
      <c r="BJ257" s="13" t="s">
        <v>88</v>
      </c>
      <c r="BK257" s="111">
        <f>ROUND(P257*H257,2)</f>
        <v>0</v>
      </c>
      <c r="BL257" s="13" t="s">
        <v>147</v>
      </c>
      <c r="BM257" s="229" t="s">
        <v>1478</v>
      </c>
    </row>
    <row r="258" spans="1:65" s="2" customFormat="1" ht="11.25">
      <c r="A258" s="31"/>
      <c r="B258" s="32"/>
      <c r="C258" s="33"/>
      <c r="D258" s="230" t="s">
        <v>157</v>
      </c>
      <c r="E258" s="33"/>
      <c r="F258" s="231" t="s">
        <v>1477</v>
      </c>
      <c r="G258" s="33"/>
      <c r="H258" s="33"/>
      <c r="I258" s="125"/>
      <c r="J258" s="125"/>
      <c r="K258" s="33"/>
      <c r="L258" s="33"/>
      <c r="M258" s="34"/>
      <c r="N258" s="232"/>
      <c r="O258" s="233"/>
      <c r="P258" s="67"/>
      <c r="Q258" s="67"/>
      <c r="R258" s="67"/>
      <c r="S258" s="67"/>
      <c r="T258" s="67"/>
      <c r="U258" s="67"/>
      <c r="V258" s="67"/>
      <c r="W258" s="67"/>
      <c r="X258" s="67"/>
      <c r="Y258" s="68"/>
      <c r="Z258" s="31"/>
      <c r="AA258" s="31"/>
      <c r="AB258" s="31"/>
      <c r="AC258" s="31"/>
      <c r="AD258" s="31"/>
      <c r="AE258" s="31"/>
      <c r="AT258" s="13" t="s">
        <v>157</v>
      </c>
      <c r="AU258" s="13" t="s">
        <v>80</v>
      </c>
    </row>
    <row r="259" spans="1:65" s="2" customFormat="1" ht="21.75" customHeight="1">
      <c r="A259" s="31"/>
      <c r="B259" s="32"/>
      <c r="C259" s="234" t="s">
        <v>524</v>
      </c>
      <c r="D259" s="234" t="s">
        <v>262</v>
      </c>
      <c r="E259" s="235" t="s">
        <v>1479</v>
      </c>
      <c r="F259" s="236" t="s">
        <v>1480</v>
      </c>
      <c r="G259" s="237" t="s">
        <v>153</v>
      </c>
      <c r="H259" s="238">
        <v>1</v>
      </c>
      <c r="I259" s="239"/>
      <c r="J259" s="240"/>
      <c r="K259" s="241">
        <f>ROUND(P259*H259,2)</f>
        <v>0</v>
      </c>
      <c r="L259" s="236" t="s">
        <v>154</v>
      </c>
      <c r="M259" s="242"/>
      <c r="N259" s="243" t="s">
        <v>1</v>
      </c>
      <c r="O259" s="225" t="s">
        <v>43</v>
      </c>
      <c r="P259" s="226">
        <f>I259+J259</f>
        <v>0</v>
      </c>
      <c r="Q259" s="226">
        <f>ROUND(I259*H259,2)</f>
        <v>0</v>
      </c>
      <c r="R259" s="226">
        <f>ROUND(J259*H259,2)</f>
        <v>0</v>
      </c>
      <c r="S259" s="67"/>
      <c r="T259" s="227">
        <f>S259*H259</f>
        <v>0</v>
      </c>
      <c r="U259" s="227">
        <v>0</v>
      </c>
      <c r="V259" s="227">
        <f>U259*H259</f>
        <v>0</v>
      </c>
      <c r="W259" s="227">
        <v>0</v>
      </c>
      <c r="X259" s="227">
        <f>W259*H259</f>
        <v>0</v>
      </c>
      <c r="Y259" s="228" t="s">
        <v>1</v>
      </c>
      <c r="Z259" s="31"/>
      <c r="AA259" s="31"/>
      <c r="AB259" s="31"/>
      <c r="AC259" s="31"/>
      <c r="AD259" s="31"/>
      <c r="AE259" s="31"/>
      <c r="AR259" s="229" t="s">
        <v>226</v>
      </c>
      <c r="AT259" s="229" t="s">
        <v>262</v>
      </c>
      <c r="AU259" s="229" t="s">
        <v>80</v>
      </c>
      <c r="AY259" s="13" t="s">
        <v>148</v>
      </c>
      <c r="BE259" s="111">
        <f>IF(O259="základní",K259,0)</f>
        <v>0</v>
      </c>
      <c r="BF259" s="111">
        <f>IF(O259="snížená",K259,0)</f>
        <v>0</v>
      </c>
      <c r="BG259" s="111">
        <f>IF(O259="zákl. přenesená",K259,0)</f>
        <v>0</v>
      </c>
      <c r="BH259" s="111">
        <f>IF(O259="sníž. přenesená",K259,0)</f>
        <v>0</v>
      </c>
      <c r="BI259" s="111">
        <f>IF(O259="nulová",K259,0)</f>
        <v>0</v>
      </c>
      <c r="BJ259" s="13" t="s">
        <v>88</v>
      </c>
      <c r="BK259" s="111">
        <f>ROUND(P259*H259,2)</f>
        <v>0</v>
      </c>
      <c r="BL259" s="13" t="s">
        <v>147</v>
      </c>
      <c r="BM259" s="229" t="s">
        <v>1481</v>
      </c>
    </row>
    <row r="260" spans="1:65" s="2" customFormat="1" ht="11.25">
      <c r="A260" s="31"/>
      <c r="B260" s="32"/>
      <c r="C260" s="33"/>
      <c r="D260" s="230" t="s">
        <v>157</v>
      </c>
      <c r="E260" s="33"/>
      <c r="F260" s="231" t="s">
        <v>1480</v>
      </c>
      <c r="G260" s="33"/>
      <c r="H260" s="33"/>
      <c r="I260" s="125"/>
      <c r="J260" s="125"/>
      <c r="K260" s="33"/>
      <c r="L260" s="33"/>
      <c r="M260" s="34"/>
      <c r="N260" s="232"/>
      <c r="O260" s="233"/>
      <c r="P260" s="67"/>
      <c r="Q260" s="67"/>
      <c r="R260" s="67"/>
      <c r="S260" s="67"/>
      <c r="T260" s="67"/>
      <c r="U260" s="67"/>
      <c r="V260" s="67"/>
      <c r="W260" s="67"/>
      <c r="X260" s="67"/>
      <c r="Y260" s="68"/>
      <c r="Z260" s="31"/>
      <c r="AA260" s="31"/>
      <c r="AB260" s="31"/>
      <c r="AC260" s="31"/>
      <c r="AD260" s="31"/>
      <c r="AE260" s="31"/>
      <c r="AT260" s="13" t="s">
        <v>157</v>
      </c>
      <c r="AU260" s="13" t="s">
        <v>80</v>
      </c>
    </row>
    <row r="261" spans="1:65" s="2" customFormat="1" ht="21.75" customHeight="1">
      <c r="A261" s="31"/>
      <c r="B261" s="32"/>
      <c r="C261" s="234" t="s">
        <v>529</v>
      </c>
      <c r="D261" s="234" t="s">
        <v>262</v>
      </c>
      <c r="E261" s="235" t="s">
        <v>1482</v>
      </c>
      <c r="F261" s="236" t="s">
        <v>1483</v>
      </c>
      <c r="G261" s="237" t="s">
        <v>153</v>
      </c>
      <c r="H261" s="238">
        <v>1</v>
      </c>
      <c r="I261" s="239"/>
      <c r="J261" s="240"/>
      <c r="K261" s="241">
        <f>ROUND(P261*H261,2)</f>
        <v>0</v>
      </c>
      <c r="L261" s="236" t="s">
        <v>154</v>
      </c>
      <c r="M261" s="242"/>
      <c r="N261" s="243" t="s">
        <v>1</v>
      </c>
      <c r="O261" s="225" t="s">
        <v>43</v>
      </c>
      <c r="P261" s="226">
        <f>I261+J261</f>
        <v>0</v>
      </c>
      <c r="Q261" s="226">
        <f>ROUND(I261*H261,2)</f>
        <v>0</v>
      </c>
      <c r="R261" s="226">
        <f>ROUND(J261*H261,2)</f>
        <v>0</v>
      </c>
      <c r="S261" s="67"/>
      <c r="T261" s="227">
        <f>S261*H261</f>
        <v>0</v>
      </c>
      <c r="U261" s="227">
        <v>0</v>
      </c>
      <c r="V261" s="227">
        <f>U261*H261</f>
        <v>0</v>
      </c>
      <c r="W261" s="227">
        <v>0</v>
      </c>
      <c r="X261" s="227">
        <f>W261*H261</f>
        <v>0</v>
      </c>
      <c r="Y261" s="228" t="s">
        <v>1</v>
      </c>
      <c r="Z261" s="31"/>
      <c r="AA261" s="31"/>
      <c r="AB261" s="31"/>
      <c r="AC261" s="31"/>
      <c r="AD261" s="31"/>
      <c r="AE261" s="31"/>
      <c r="AR261" s="229" t="s">
        <v>226</v>
      </c>
      <c r="AT261" s="229" t="s">
        <v>262</v>
      </c>
      <c r="AU261" s="229" t="s">
        <v>80</v>
      </c>
      <c r="AY261" s="13" t="s">
        <v>148</v>
      </c>
      <c r="BE261" s="111">
        <f>IF(O261="základní",K261,0)</f>
        <v>0</v>
      </c>
      <c r="BF261" s="111">
        <f>IF(O261="snížená",K261,0)</f>
        <v>0</v>
      </c>
      <c r="BG261" s="111">
        <f>IF(O261="zákl. přenesená",K261,0)</f>
        <v>0</v>
      </c>
      <c r="BH261" s="111">
        <f>IF(O261="sníž. přenesená",K261,0)</f>
        <v>0</v>
      </c>
      <c r="BI261" s="111">
        <f>IF(O261="nulová",K261,0)</f>
        <v>0</v>
      </c>
      <c r="BJ261" s="13" t="s">
        <v>88</v>
      </c>
      <c r="BK261" s="111">
        <f>ROUND(P261*H261,2)</f>
        <v>0</v>
      </c>
      <c r="BL261" s="13" t="s">
        <v>147</v>
      </c>
      <c r="BM261" s="229" t="s">
        <v>1484</v>
      </c>
    </row>
    <row r="262" spans="1:65" s="2" customFormat="1" ht="11.25">
      <c r="A262" s="31"/>
      <c r="B262" s="32"/>
      <c r="C262" s="33"/>
      <c r="D262" s="230" t="s">
        <v>157</v>
      </c>
      <c r="E262" s="33"/>
      <c r="F262" s="231" t="s">
        <v>1483</v>
      </c>
      <c r="G262" s="33"/>
      <c r="H262" s="33"/>
      <c r="I262" s="125"/>
      <c r="J262" s="125"/>
      <c r="K262" s="33"/>
      <c r="L262" s="33"/>
      <c r="M262" s="34"/>
      <c r="N262" s="244"/>
      <c r="O262" s="245"/>
      <c r="P262" s="246"/>
      <c r="Q262" s="246"/>
      <c r="R262" s="246"/>
      <c r="S262" s="246"/>
      <c r="T262" s="246"/>
      <c r="U262" s="246"/>
      <c r="V262" s="246"/>
      <c r="W262" s="246"/>
      <c r="X262" s="246"/>
      <c r="Y262" s="247"/>
      <c r="Z262" s="31"/>
      <c r="AA262" s="31"/>
      <c r="AB262" s="31"/>
      <c r="AC262" s="31"/>
      <c r="AD262" s="31"/>
      <c r="AE262" s="31"/>
      <c r="AT262" s="13" t="s">
        <v>157</v>
      </c>
      <c r="AU262" s="13" t="s">
        <v>80</v>
      </c>
    </row>
    <row r="263" spans="1:65" s="2" customFormat="1" ht="6.95" customHeight="1">
      <c r="A263" s="31"/>
      <c r="B263" s="51"/>
      <c r="C263" s="52"/>
      <c r="D263" s="52"/>
      <c r="E263" s="52"/>
      <c r="F263" s="52"/>
      <c r="G263" s="52"/>
      <c r="H263" s="52"/>
      <c r="I263" s="165"/>
      <c r="J263" s="165"/>
      <c r="K263" s="52"/>
      <c r="L263" s="52"/>
      <c r="M263" s="34"/>
      <c r="N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</row>
  </sheetData>
  <sheetProtection algorithmName="SHA-512" hashValue="RdyT4E3pFSjxs4nS+5rFuKlH4Lan06184zd/qGFaZxbeckrcs29xLaokTwB03uYnaRQs7SY+bOQMsSwAHnBvHA==" saltValue="0tU7mir8abaFUX74P5mDd5FY+2bbBoGsCw6zgXW9y4nYangJUfOp7uev13QrnamUV/zwZ6UHpEBRwIkE8t1UCg==" spinCount="100000" sheet="1" objects="1" scenarios="1" formatColumns="0" formatRows="0" autoFilter="0"/>
  <autoFilter ref="C125:L262"/>
  <mergeCells count="14">
    <mergeCell ref="D104:F104"/>
    <mergeCell ref="E116:H116"/>
    <mergeCell ref="E118:H118"/>
    <mergeCell ref="M2:Z2"/>
    <mergeCell ref="E87:H87"/>
    <mergeCell ref="D100:F100"/>
    <mergeCell ref="D101:F101"/>
    <mergeCell ref="D102:F102"/>
    <mergeCell ref="D103:F1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 01 - Výměnné díly</vt:lpstr>
      <vt:lpstr>PS 02 - Komplexní prohlíd...</vt:lpstr>
      <vt:lpstr>PS 03 - Náhradní díly</vt:lpstr>
      <vt:lpstr>'PS 01 - Výměnné díly'!Názvy_tisku</vt:lpstr>
      <vt:lpstr>'PS 02 - Komplexní prohlíd...'!Názvy_tisku</vt:lpstr>
      <vt:lpstr>'PS 03 - Náhradní díly'!Názvy_tisku</vt:lpstr>
      <vt:lpstr>'Rekapitulace stavby'!Názvy_tisku</vt:lpstr>
      <vt:lpstr>'PS 01 - Výměnné díly'!Oblast_tisku</vt:lpstr>
      <vt:lpstr>'PS 02 - Komplexní prohlíd...'!Oblast_tisku</vt:lpstr>
      <vt:lpstr>'PS 03 - Náhradní díly'!Oblast_tisku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Komzák Roman, Bc.</dc:creator>
  <cp:lastModifiedBy>Sečkařová Andrea</cp:lastModifiedBy>
  <dcterms:created xsi:type="dcterms:W3CDTF">2020-01-27T11:46:34Z</dcterms:created>
  <dcterms:modified xsi:type="dcterms:W3CDTF">2020-01-29T08:47:04Z</dcterms:modified>
</cp:coreProperties>
</file>